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tmp/claude-501/-Users-sami-dev-monte/45e1c9e1-2fff-429f-9b05-60d5029547b2/scratchpad/"/>
    </mc:Choice>
  </mc:AlternateContent>
  <xr:revisionPtr revIDLastSave="0" documentId="13_ncr:1_{E7D8E786-0685-4A43-AC43-77AB30C00941}" xr6:coauthVersionLast="47" xr6:coauthVersionMax="47" xr10:uidLastSave="{00000000-0000-0000-0000-000000000000}"/>
  <bookViews>
    <workbookView xWindow="0" yWindow="600" windowWidth="28800" windowHeight="16520" xr2:uid="{00000000-000D-0000-FFFF-FFFF00000000}"/>
  </bookViews>
  <sheets>
    <sheet name="Start here" sheetId="1" r:id="rId1"/>
    <sheet name="Describe data" sheetId="2" r:id="rId2"/>
    <sheet name="Normal" sheetId="3" r:id="rId3"/>
    <sheet name="Binomial and Poisson" sheetId="4" r:id="rId4"/>
    <sheet name="Confidence interval" sheetId="5" r:id="rId5"/>
    <sheet name="AB test" sheetId="6" r:id="rId6"/>
    <sheet name="Mean test" sheetId="7" r:id="rId7"/>
    <sheet name="Regression" sheetId="8" r:id="rId8"/>
    <sheet name="Portfolio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9" l="1"/>
  <c r="C35" i="9"/>
  <c r="C34" i="9"/>
  <c r="C33" i="9"/>
  <c r="C32" i="9"/>
  <c r="C31" i="9"/>
  <c r="C30" i="9"/>
  <c r="C29" i="9"/>
  <c r="C28" i="9"/>
  <c r="C27" i="9"/>
  <c r="C26" i="9"/>
  <c r="D22" i="9"/>
  <c r="D21" i="9"/>
  <c r="D20" i="9"/>
  <c r="D19" i="9"/>
  <c r="D18" i="9"/>
  <c r="D17" i="9"/>
  <c r="C17" i="9"/>
  <c r="D16" i="9"/>
  <c r="D15" i="9"/>
  <c r="C15" i="9"/>
  <c r="G23" i="8"/>
  <c r="G22" i="8"/>
  <c r="G21" i="8"/>
  <c r="G20" i="8"/>
  <c r="G19" i="8"/>
  <c r="G18" i="8"/>
  <c r="G17" i="8"/>
  <c r="G16" i="8"/>
  <c r="F16" i="8"/>
  <c r="F17" i="8" s="1"/>
  <c r="G15" i="8"/>
  <c r="F15" i="8"/>
  <c r="G14" i="8"/>
  <c r="F14" i="8"/>
  <c r="G13" i="8"/>
  <c r="F13" i="8"/>
  <c r="G12" i="8"/>
  <c r="F12" i="8"/>
  <c r="G11" i="8"/>
  <c r="F11" i="8"/>
  <c r="F19" i="8" s="1"/>
  <c r="D22" i="7"/>
  <c r="D21" i="7"/>
  <c r="D20" i="7"/>
  <c r="D19" i="7"/>
  <c r="C19" i="7"/>
  <c r="C21" i="7" s="1"/>
  <c r="D18" i="7"/>
  <c r="D17" i="7"/>
  <c r="C17" i="7"/>
  <c r="C18" i="7" s="1"/>
  <c r="C20" i="7" s="1"/>
  <c r="C22" i="7" s="1"/>
  <c r="D16" i="7"/>
  <c r="C16" i="7"/>
  <c r="D15" i="7"/>
  <c r="C15" i="7"/>
  <c r="D24" i="6"/>
  <c r="D23" i="6"/>
  <c r="D22" i="6"/>
  <c r="D21" i="6"/>
  <c r="D20" i="6"/>
  <c r="D19" i="6"/>
  <c r="D18" i="6"/>
  <c r="C18" i="6"/>
  <c r="C19" i="6" s="1"/>
  <c r="D17" i="6"/>
  <c r="D16" i="6"/>
  <c r="D15" i="6"/>
  <c r="C15" i="6"/>
  <c r="D14" i="6"/>
  <c r="C14" i="6"/>
  <c r="D45" i="5"/>
  <c r="D44" i="5"/>
  <c r="D43" i="5"/>
  <c r="C43" i="5"/>
  <c r="D32" i="5"/>
  <c r="D31" i="5"/>
  <c r="D30" i="5"/>
  <c r="D29" i="5"/>
  <c r="D28" i="5"/>
  <c r="C28" i="5"/>
  <c r="D27" i="5"/>
  <c r="C27" i="5"/>
  <c r="D18" i="5"/>
  <c r="D17" i="5"/>
  <c r="D16" i="5"/>
  <c r="C16" i="5"/>
  <c r="D15" i="5"/>
  <c r="C15" i="5"/>
  <c r="D14" i="5"/>
  <c r="C14" i="5"/>
  <c r="D13" i="5"/>
  <c r="C13" i="5"/>
  <c r="D31" i="4"/>
  <c r="C31" i="4"/>
  <c r="D30" i="4"/>
  <c r="C30" i="4"/>
  <c r="D29" i="4"/>
  <c r="C29" i="4"/>
  <c r="D28" i="4"/>
  <c r="C28" i="4"/>
  <c r="D27" i="4"/>
  <c r="C27" i="4"/>
  <c r="D26" i="4"/>
  <c r="C26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21" i="3"/>
  <c r="C21" i="3"/>
  <c r="D20" i="3"/>
  <c r="C20" i="3"/>
  <c r="D19" i="3"/>
  <c r="D18" i="3"/>
  <c r="C18" i="3"/>
  <c r="C19" i="3" s="1"/>
  <c r="D17" i="3"/>
  <c r="C17" i="3"/>
  <c r="D16" i="3"/>
  <c r="C16" i="3"/>
  <c r="D15" i="3"/>
  <c r="C15" i="3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G20" i="2"/>
  <c r="G19" i="2"/>
  <c r="G18" i="2"/>
  <c r="G17" i="2"/>
  <c r="G16" i="2"/>
  <c r="G15" i="2"/>
  <c r="F15" i="2"/>
  <c r="G14" i="2"/>
  <c r="F14" i="2"/>
  <c r="G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F17" i="2" l="1"/>
  <c r="F13" i="2"/>
  <c r="D36" i="9"/>
  <c r="D35" i="9"/>
  <c r="D34" i="9"/>
  <c r="D33" i="9"/>
  <c r="D32" i="9"/>
  <c r="D31" i="9"/>
  <c r="D30" i="9"/>
  <c r="D29" i="9"/>
  <c r="D28" i="9"/>
  <c r="D27" i="9"/>
  <c r="D26" i="9"/>
  <c r="C22" i="9"/>
  <c r="C20" i="9"/>
  <c r="C18" i="9"/>
  <c r="C19" i="9" s="1"/>
  <c r="C16" i="9"/>
  <c r="F23" i="8"/>
  <c r="F22" i="8"/>
  <c r="B27" i="6"/>
  <c r="C20" i="6"/>
  <c r="C21" i="6" s="1"/>
  <c r="C22" i="6" s="1"/>
  <c r="C17" i="6"/>
  <c r="C16" i="6"/>
  <c r="C45" i="5"/>
  <c r="C44" i="5"/>
  <c r="C29" i="5"/>
  <c r="C30" i="5" s="1"/>
  <c r="C18" i="5"/>
  <c r="C17" i="5"/>
  <c r="F16" i="2"/>
  <c r="F18" i="8"/>
  <c r="F20" i="8" s="1"/>
  <c r="F21" i="8" s="1"/>
  <c r="C23" i="6" l="1"/>
  <c r="C24" i="6"/>
  <c r="C21" i="9"/>
  <c r="C31" i="5"/>
  <c r="C32" i="5"/>
  <c r="F18" i="2"/>
  <c r="F19" i="2"/>
  <c r="C18" i="2" l="1"/>
  <c r="C17" i="2"/>
  <c r="C16" i="2"/>
  <c r="C10" i="2"/>
  <c r="C29" i="2"/>
  <c r="C28" i="2"/>
  <c r="C27" i="2"/>
  <c r="C26" i="2"/>
  <c r="C25" i="2"/>
  <c r="C24" i="2"/>
  <c r="C23" i="2"/>
  <c r="C22" i="2"/>
  <c r="C21" i="2"/>
  <c r="C12" i="2"/>
  <c r="C6" i="2"/>
  <c r="C11" i="2"/>
  <c r="C7" i="2"/>
  <c r="C15" i="2"/>
  <c r="C14" i="2"/>
  <c r="C13" i="2"/>
  <c r="C9" i="2"/>
  <c r="C8" i="2"/>
  <c r="C20" i="2"/>
  <c r="C19" i="2"/>
  <c r="F20" i="2" l="1"/>
</calcChain>
</file>

<file path=xl/sharedStrings.xml><?xml version="1.0" encoding="utf-8"?>
<sst xmlns="http://schemas.openxmlformats.org/spreadsheetml/2006/main" count="397" uniqueCount="303">
  <si>
    <t>Monte statistics workbook</t>
  </si>
  <si>
    <t>Paste your own numbers, get the answer, and see the formula that made it. Free from Monte.</t>
  </si>
  <si>
    <t>monte.markets</t>
  </si>
  <si>
    <t>How to use it</t>
  </si>
  <si>
    <t>Yellow cells</t>
  </si>
  <si>
    <t>These are the inputs. Type over them or paste your own numbers.</t>
  </si>
  <si>
    <t>Clay cells</t>
  </si>
  <si>
    <t>These are the answers. Each one is a live formula, so it updates the moment an input changes.</t>
  </si>
  <si>
    <t>Formula column</t>
  </si>
  <si>
    <t>Shows the exact formula behind each answer, so you can reuse it in your own files.</t>
  </si>
  <si>
    <t>Example numbers</t>
  </si>
  <si>
    <t>Every sheet opens with small example numbers, so you see a working answer before you add yours.</t>
  </si>
  <si>
    <t>Pasting</t>
  </si>
  <si>
    <t>Paste values only to keep the yellow format: Paste Special &gt; Values in Excel, Ctrl+Shift+V in Google Sheets.</t>
  </si>
  <si>
    <t>Works in</t>
  </si>
  <si>
    <t>Excel 2013 or later (Windows, Mac, and Excel on the web) and Google Sheets. For Google Sheets, upload the file to Google Drive and open it with Google Sheets.</t>
  </si>
  <si>
    <t>Nothing is locked</t>
  </si>
  <si>
    <t>Change, copy, or delete anything. Download a fresh copy from monte.markets any time.</t>
  </si>
  <si>
    <t>The sheets</t>
  </si>
  <si>
    <t>Sheet</t>
  </si>
  <si>
    <t>What it answers</t>
  </si>
  <si>
    <t>Describe data</t>
  </si>
  <si>
    <t>What does my column of numbers look like? Mean, median, spread, quartiles, and outliers.</t>
  </si>
  <si>
    <t>Normal</t>
  </si>
  <si>
    <t>How likely is a value below, above, or between cutoffs, and where is the top or bottom percent?</t>
  </si>
  <si>
    <t>Binomial and Poisson</t>
  </si>
  <si>
    <t>How likely are exactly, at most, or at least k successes or events?</t>
  </si>
  <si>
    <t>Confidence interval</t>
  </si>
  <si>
    <t>What range likely holds the true mean or proportion, and how big a sample do I need?</t>
  </si>
  <si>
    <t>AB test</t>
  </si>
  <si>
    <t>Did version B convert better than version A, or could the gap be chance?</t>
  </si>
  <si>
    <t>Mean test</t>
  </si>
  <si>
    <t>Is the true mean different from a target value?</t>
  </si>
  <si>
    <t>Regression</t>
  </si>
  <si>
    <t>How does y change with x, how strong is the link, and what y should I expect for a new x?</t>
  </si>
  <si>
    <t>Portfolio</t>
  </si>
  <si>
    <t>What return and risk do I get from mixing two assets?</t>
  </si>
  <si>
    <t>Good to know</t>
  </si>
  <si>
    <t>Samples</t>
  </si>
  <si>
    <t>Standard deviations and variances are sample versions (they divide by n minus 1), as in STDEV.S.</t>
  </si>
  <si>
    <t>Quartiles</t>
  </si>
  <si>
    <t>Quartiles use the inclusive method (QUARTILE.INC), the default in Excel, Google Sheets, and most software.</t>
  </si>
  <si>
    <t>Significance</t>
  </si>
  <si>
    <t>Tests compare the p-value with the significance level you type. 5% is the usual choice.</t>
  </si>
  <si>
    <t>Limits</t>
  </si>
  <si>
    <t>A test says how surprising a result would be if nothing were going on. It does not say why it happened.</t>
  </si>
  <si>
    <t>What this answers: what a column of numbers looks like: center, spread, quartiles, and which values are outliers.</t>
  </si>
  <si>
    <t>Paste up to 1,000 numbers into column B, starting at B6. Clear the example first. Answers are in clay; the Formula column shows the exact formula.</t>
  </si>
  <si>
    <t>Example: minutes to close a support ticket</t>
  </si>
  <si>
    <t>Your data</t>
  </si>
  <si>
    <t>Outlier?</t>
  </si>
  <si>
    <t>Statistic</t>
  </si>
  <si>
    <t>Answer</t>
  </si>
  <si>
    <t>Formula</t>
  </si>
  <si>
    <t>What it means</t>
  </si>
  <si>
    <t>Count</t>
  </si>
  <si>
    <t>How many numbers are in column B.</t>
  </si>
  <si>
    <t>Mean</t>
  </si>
  <si>
    <t>The average: add them up and divide by the count.</t>
  </si>
  <si>
    <t>Median</t>
  </si>
  <si>
    <t>The middle value. Half are below, half above.</t>
  </si>
  <si>
    <t>Standard deviation</t>
  </si>
  <si>
    <t>Typical distance from the mean (sample, divides by n minus 1).</t>
  </si>
  <si>
    <t>Variance</t>
  </si>
  <si>
    <t>The standard deviation squared.</t>
  </si>
  <si>
    <t>Minimum</t>
  </si>
  <si>
    <t>Smallest value.</t>
  </si>
  <si>
    <t>Maximum</t>
  </si>
  <si>
    <t>Largest value.</t>
  </si>
  <si>
    <t>Range</t>
  </si>
  <si>
    <t>Maximum minus minimum.</t>
  </si>
  <si>
    <t>Q1 (25th percentile)</t>
  </si>
  <si>
    <t>A quarter of the values are below this.</t>
  </si>
  <si>
    <t>Q3 (75th percentile)</t>
  </si>
  <si>
    <t>Three quarters of the values are below this.</t>
  </si>
  <si>
    <t>IQR</t>
  </si>
  <si>
    <t>Q3 minus Q1: the spread of the middle half.</t>
  </si>
  <si>
    <t>Coefficient of variation</t>
  </si>
  <si>
    <t>Standard deviation as a percent of the mean. Compares spread across scales.</t>
  </si>
  <si>
    <t>Lower outlier fence</t>
  </si>
  <si>
    <t>Q1 minus 1.5 IQR. Values below this are flagged.</t>
  </si>
  <si>
    <t>Upper outlier fence</t>
  </si>
  <si>
    <t>Q3 plus 1.5 IQR. Values above this are flagged.</t>
  </si>
  <si>
    <t>Outliers found</t>
  </si>
  <si>
    <t>Values outside the fences, marked in column C.</t>
  </si>
  <si>
    <t>What this answers: for a bell-shaped quantity, how likely a value is below, above, or between cutoffs, and the cutoff for a top or bottom percent.</t>
  </si>
  <si>
    <t>Type over the yellow cells. Answers are in clay and update as you type. The Formula column shows the exact formula behind each answer.</t>
  </si>
  <si>
    <t>Inputs   (example: cups of coffee sold per day)</t>
  </si>
  <si>
    <t>The average of the quantity.</t>
  </si>
  <si>
    <t>Must be more than 0.</t>
  </si>
  <si>
    <t>Value x</t>
  </si>
  <si>
    <t>For below and above.</t>
  </si>
  <si>
    <t>Lower value a</t>
  </si>
  <si>
    <t>For between a and b.</t>
  </si>
  <si>
    <t>Upper value b</t>
  </si>
  <si>
    <t>For between a and b. The order does not matter.</t>
  </si>
  <si>
    <t>Percent for the cutoff</t>
  </si>
  <si>
    <t>For example 10% for the top or bottom 10%.</t>
  </si>
  <si>
    <t>Answers</t>
  </si>
  <si>
    <t>Question</t>
  </si>
  <si>
    <t>z-score of x</t>
  </si>
  <si>
    <t>How many standard deviations x is from the mean.</t>
  </si>
  <si>
    <t>P(below x)</t>
  </si>
  <si>
    <t>Share of values below x.</t>
  </si>
  <si>
    <t>P(above x)</t>
  </si>
  <si>
    <t>Share of values above x.</t>
  </si>
  <si>
    <t>P(between a and b)</t>
  </si>
  <si>
    <t>Share of values between the two values.</t>
  </si>
  <si>
    <t>P(outside a and b)</t>
  </si>
  <si>
    <t>Share of values below the lower or above the upper value.</t>
  </si>
  <si>
    <t>Cutoff for the bottom percent</t>
  </si>
  <si>
    <t>Values below this are the bottom percent.</t>
  </si>
  <si>
    <t>Cutoff for the top percent</t>
  </si>
  <si>
    <t>Values above this are the top percent.</t>
  </si>
  <si>
    <t>What this answers: how likely exactly, at most, or at least k successes are in n tries (binomial), or k events in a period with an average rate (Poisson).</t>
  </si>
  <si>
    <t>Binomial inputs   (example: 8 calls, each converts with chance 0.2)</t>
  </si>
  <si>
    <t>Number of tries n</t>
  </si>
  <si>
    <t>A whole number.</t>
  </si>
  <si>
    <t>Chance of success p</t>
  </si>
  <si>
    <t>Between 0 and 1, the same on every try.</t>
  </si>
  <si>
    <t>Successes k</t>
  </si>
  <si>
    <t>A whole number from 0 to n.</t>
  </si>
  <si>
    <t>Binomial answers</t>
  </si>
  <si>
    <t>P(exactly k)</t>
  </si>
  <si>
    <t>Chance of exactly k successes.</t>
  </si>
  <si>
    <t>P(at most k)</t>
  </si>
  <si>
    <t>Chance of k or fewer.</t>
  </si>
  <si>
    <t>P(at least k)</t>
  </si>
  <si>
    <t>Chance of k or more.</t>
  </si>
  <si>
    <t>P(fewer than k)</t>
  </si>
  <si>
    <t>Chance of fewer than k.</t>
  </si>
  <si>
    <t>P(more than k)</t>
  </si>
  <si>
    <t>Chance of more than k.</t>
  </si>
  <si>
    <t>Expected successes</t>
  </si>
  <si>
    <t>n times p, the long-run average.</t>
  </si>
  <si>
    <t>Square root of n p (1 minus p).</t>
  </si>
  <si>
    <t>Poisson inputs   (example: support tickets arrive at 3 per hour on average)</t>
  </si>
  <si>
    <t>Average rate per period</t>
  </si>
  <si>
    <t>The mean count per period, often written as lambda.</t>
  </si>
  <si>
    <t>Events k</t>
  </si>
  <si>
    <t>A whole number, 0 or more.</t>
  </si>
  <si>
    <t>Poisson answers</t>
  </si>
  <si>
    <t>Chance of exactly k events.</t>
  </si>
  <si>
    <t>For a Poisson count, the square root of the rate.</t>
  </si>
  <si>
    <t>What this answers: the range that likely holds the true mean or proportion, and how big a sample you need for a target margin of error.</t>
  </si>
  <si>
    <t>Mean inputs   (example: 16 orders, average basket $70, SD $12)</t>
  </si>
  <si>
    <t>Sample mean</t>
  </si>
  <si>
    <t>Sample standard deviation s</t>
  </si>
  <si>
    <t>Use STDEV.S on your data.</t>
  </si>
  <si>
    <t>Sample size n</t>
  </si>
  <si>
    <t>At least 2.</t>
  </si>
  <si>
    <t>Confidence level</t>
  </si>
  <si>
    <t>95% is the usual choice.</t>
  </si>
  <si>
    <t>Mean answers (t interval)</t>
  </si>
  <si>
    <t>Degrees of freedom</t>
  </si>
  <si>
    <t>n minus 1.</t>
  </si>
  <si>
    <t>t critical value</t>
  </si>
  <si>
    <t>How many standard errors the margin spans.</t>
  </si>
  <si>
    <t>Standard error</t>
  </si>
  <si>
    <t>s divided by the square root of n.</t>
  </si>
  <si>
    <t>Margin of error</t>
  </si>
  <si>
    <t>t critical value times the standard error.</t>
  </si>
  <si>
    <t>Lower bound</t>
  </si>
  <si>
    <t>Mean minus the margin.</t>
  </si>
  <si>
    <t>Upper bound</t>
  </si>
  <si>
    <t>Mean plus the margin.</t>
  </si>
  <si>
    <t>Proportion inputs   (example: 132 of 400 customers said yes)</t>
  </si>
  <si>
    <t>Successes</t>
  </si>
  <si>
    <t>Proportion answers (normal approximation)</t>
  </si>
  <si>
    <t>Sample proportion</t>
  </si>
  <si>
    <t>Successes divided by n.</t>
  </si>
  <si>
    <t>z critical value</t>
  </si>
  <si>
    <t>1.96 for 95%.</t>
  </si>
  <si>
    <t>Square root of p (1 minus p) / n.</t>
  </si>
  <si>
    <t>z times the standard error.</t>
  </si>
  <si>
    <t>Works well when successes and failures are both 10 or more.</t>
  </si>
  <si>
    <t>Proportion plus the margin.</t>
  </si>
  <si>
    <t>Sample size inputs</t>
  </si>
  <si>
    <t>Target margin for a mean</t>
  </si>
  <si>
    <t>In the units of your data, for example $2.</t>
  </si>
  <si>
    <t>Planning standard deviation</t>
  </si>
  <si>
    <t>From a pilot or past data.</t>
  </si>
  <si>
    <t>Target margin for a proportion</t>
  </si>
  <si>
    <t>For example 3 percentage points.</t>
  </si>
  <si>
    <t>Planning proportion</t>
  </si>
  <si>
    <t>50% is the safe choice when unsure.</t>
  </si>
  <si>
    <t>Sample size answers</t>
  </si>
  <si>
    <t>Uses z because the sample does not exist yet.</t>
  </si>
  <si>
    <t>n needed for the mean</t>
  </si>
  <si>
    <t>(z times SD / margin) squared, rounded up.</t>
  </si>
  <si>
    <t>n needed for the proportion</t>
  </si>
  <si>
    <t>z squared times p (1 minus p) / margin squared, rounded up.</t>
  </si>
  <si>
    <t>What this answers: whether version B converts better or worse than version A, or whether the gap could just be chance (two-proportion z-test, two-sided).</t>
  </si>
  <si>
    <t>Inputs   (example: a checkout page test)</t>
  </si>
  <si>
    <t>Visitors A</t>
  </si>
  <si>
    <t>People who saw version A.</t>
  </si>
  <si>
    <t>Conversions A</t>
  </si>
  <si>
    <t>People in A who did the thing you count.</t>
  </si>
  <si>
    <t>Visitors B</t>
  </si>
  <si>
    <t>Conversions B</t>
  </si>
  <si>
    <t>Significance level</t>
  </si>
  <si>
    <t>5% is the usual choice.</t>
  </si>
  <si>
    <t>Conversion rate A</t>
  </si>
  <si>
    <t>Conversions divided by visitors.</t>
  </si>
  <si>
    <t>Conversion rate B</t>
  </si>
  <si>
    <t>Difference (B minus A)</t>
  </si>
  <si>
    <t>In percentage points.</t>
  </si>
  <si>
    <t>Lift</t>
  </si>
  <si>
    <t>B's change relative to A.</t>
  </si>
  <si>
    <t>Pooled rate</t>
  </si>
  <si>
    <t>Both groups together, assuming no real difference.</t>
  </si>
  <si>
    <t>Expected noise in the difference.</t>
  </si>
  <si>
    <t>z statistic</t>
  </si>
  <si>
    <t>The difference in standard errors.</t>
  </si>
  <si>
    <t>p-value</t>
  </si>
  <si>
    <t>Chance of a gap this big if A and B were really the same.</t>
  </si>
  <si>
    <t>Verdict</t>
  </si>
  <si>
    <t>Significant means the gap is unlikely to be chance alone.</t>
  </si>
  <si>
    <t>Lower bound of the difference</t>
  </si>
  <si>
    <t>Confidence interval for B minus A at 1 minus the significance level.</t>
  </si>
  <si>
    <t>Upper bound of the difference</t>
  </si>
  <si>
    <t>If the interval excludes 0, the result is significant.</t>
  </si>
  <si>
    <t>In a sentence</t>
  </si>
  <si>
    <t>What this answers: whether the true mean differs from a target value, using a one-sample t-test from a summary of your data.</t>
  </si>
  <si>
    <t>Inputs   (example: 25 packs, target fill 50 g)</t>
  </si>
  <si>
    <t>Target mean (null value)</t>
  </si>
  <si>
    <t>The value you test against.</t>
  </si>
  <si>
    <t>Sides</t>
  </si>
  <si>
    <t>Two-sided</t>
  </si>
  <si>
    <t>Pick from the list: Two-sided, Greater than, Less than.</t>
  </si>
  <si>
    <t>Null hypothesis</t>
  </si>
  <si>
    <t>What you assume until the data say otherwise.</t>
  </si>
  <si>
    <t>Alternative</t>
  </si>
  <si>
    <t>What you are looking for evidence of.</t>
  </si>
  <si>
    <t>t statistic</t>
  </si>
  <si>
    <t>How many standard errors the mean is from the target.</t>
  </si>
  <si>
    <t>Chance of a result this extreme if the target were true.</t>
  </si>
  <si>
    <t>For two-sided, reject when |t| is above this.</t>
  </si>
  <si>
    <t>Significant: reject the null hypothesis.</t>
  </si>
  <si>
    <t>What this answers: how y changes with x along a straight line, how strong the link is, and what y to expect for a new x.</t>
  </si>
  <si>
    <t>Paste x into column B and y into column C, starting at row 6 (up to 1,000 pairs; every row needs both). Answers are in clay.</t>
  </si>
  <si>
    <t>Example: monthly ad spend and sales ($000)</t>
  </si>
  <si>
    <t>x: Ad spend</t>
  </si>
  <si>
    <t>y: Sales</t>
  </si>
  <si>
    <t>Inputs</t>
  </si>
  <si>
    <t>x to predict</t>
  </si>
  <si>
    <t>Type any x. Far outside your data, trust it less.</t>
  </si>
  <si>
    <t>Pairs n</t>
  </si>
  <si>
    <t>Rows with both x and y.</t>
  </si>
  <si>
    <t>Slope</t>
  </si>
  <si>
    <t>Change in y for each 1 unit of x.</t>
  </si>
  <si>
    <t>Intercept</t>
  </si>
  <si>
    <t>Predicted y when x is 0.</t>
  </si>
  <si>
    <t>R squared</t>
  </si>
  <si>
    <t>Share of the variation in y the line explains.</t>
  </si>
  <si>
    <t>Correlation r</t>
  </si>
  <si>
    <t>From minus 1 to 1. Sign shows direction.</t>
  </si>
  <si>
    <t>Standard error of the estimate</t>
  </si>
  <si>
    <t>Typical miss of the line, in y units.</t>
  </si>
  <si>
    <t>Standard error of the slope</t>
  </si>
  <si>
    <t>Uncertainty in the slope.</t>
  </si>
  <si>
    <t>t statistic for the slope</t>
  </si>
  <si>
    <t>Slope divided by its standard error.</t>
  </si>
  <si>
    <t>n minus 2.</t>
  </si>
  <si>
    <t>p-value for the slope</t>
  </si>
  <si>
    <t>Chance of a slope this far from 0 if there were no link.</t>
  </si>
  <si>
    <t>Is the slope clearly different from 0?</t>
  </si>
  <si>
    <t>Predicted y at x</t>
  </si>
  <si>
    <t>Intercept plus slope times x.</t>
  </si>
  <si>
    <t>Line</t>
  </si>
  <si>
    <t>The fitted line in one line.</t>
  </si>
  <si>
    <t>Same slope and intercept in one formula: =LINEST(C6:C17,B6:B17). LINEST needs a range with no blank rows.</t>
  </si>
  <si>
    <t>What this answers: the expected return and risk of a mix of two assets, and how much the mix lowers risk.</t>
  </si>
  <si>
    <t>Inputs   (example: a stock fund and a bond fund, yearly figures)</t>
  </si>
  <si>
    <t>Expected return A</t>
  </si>
  <si>
    <t>Per year, as a percent.</t>
  </si>
  <si>
    <t>Expected return B</t>
  </si>
  <si>
    <t>Standard deviation A</t>
  </si>
  <si>
    <t>Risk: spread of yearly returns.</t>
  </si>
  <si>
    <t>Standard deviation B</t>
  </si>
  <si>
    <t>Correlation of A and B</t>
  </si>
  <si>
    <t>From minus 1 to 1.</t>
  </si>
  <si>
    <t>Weight in A</t>
  </si>
  <si>
    <t>The rest goes to B.</t>
  </si>
  <si>
    <t>Weight in B</t>
  </si>
  <si>
    <t>1 minus the weight in A.</t>
  </si>
  <si>
    <t>Portfolio expected return</t>
  </si>
  <si>
    <t>Weighted average of the two returns.</t>
  </si>
  <si>
    <t>Covariance of A and B</t>
  </si>
  <si>
    <t>Correlation times both standard deviations.</t>
  </si>
  <si>
    <t>Portfolio variance</t>
  </si>
  <si>
    <t>w squared times variance A, plus the same for B, plus 2 w (1 minus w) cov.</t>
  </si>
  <si>
    <t>Portfolio risk (SD)</t>
  </si>
  <si>
    <t>Square root of the variance.</t>
  </si>
  <si>
    <t>Risk with no diversification</t>
  </si>
  <si>
    <t>Weighted average SD, as if correlation were 1.</t>
  </si>
  <si>
    <t>Risk removed by mixing</t>
  </si>
  <si>
    <t>The diversification benefit.</t>
  </si>
  <si>
    <t>Lowest-risk weight in A</t>
  </si>
  <si>
    <t>Below 0% or above 100% would mean short selling.</t>
  </si>
  <si>
    <t>Return and risk across weights</t>
  </si>
  <si>
    <t>Return</t>
  </si>
  <si>
    <t>Risk (SD)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</si>
</sst>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00"/>
    <numFmt numFmtId="166" formatCode="0.0000"/>
    <numFmt numFmtId="167" formatCode="0.00000"/>
    <numFmt numFmtId="168" formatCode="0.000000"/>
  </numFmts>
  <fonts count="14" x14ac:knownFonts="1">
    <font>
      <sz val="11"/>
      <color theme="1"/>
      <name val="Calibri"/>
      <family val="2"/>
      <scheme val="minor"/>
    </font>
    <font>
      <b/>
      <sz val="18"/>
      <color rgb="FF2A211C"/>
      <name val="Arial"/>
    </font>
    <font>
      <sz val="11"/>
      <color rgb="FF2A211C"/>
      <name val="Arial"/>
    </font>
    <font>
      <b/>
      <u/>
      <sz val="10"/>
      <color rgb="FF9A4210"/>
      <name val="Arial"/>
    </font>
    <font>
      <b/>
      <sz val="11"/>
      <color rgb="FFFFFFFF"/>
      <name val="Arial"/>
    </font>
    <font>
      <b/>
      <sz val="10"/>
      <color rgb="FF2A211C"/>
      <name val="Arial"/>
    </font>
    <font>
      <sz val="10"/>
      <color rgb="FF2A211C"/>
      <name val="Arial"/>
    </font>
    <font>
      <b/>
      <sz val="10"/>
      <color rgb="FF1F3FBF"/>
      <name val="Arial"/>
    </font>
    <font>
      <b/>
      <sz val="10"/>
      <color rgb="FF9A4210"/>
      <name val="Arial"/>
    </font>
    <font>
      <i/>
      <sz val="10"/>
      <color rgb="FF6E625A"/>
      <name val="Arial"/>
    </font>
    <font>
      <sz val="10"/>
      <color rgb="FF6E625A"/>
      <name val="Arial"/>
    </font>
    <font>
      <sz val="11"/>
      <color rgb="FF1F3FBF"/>
      <name val="Arial"/>
    </font>
    <font>
      <b/>
      <sz val="11"/>
      <color rgb="FF9A4210"/>
      <name val="Arial"/>
    </font>
    <font>
      <sz val="9"/>
      <color rgb="FF6E625A"/>
      <name val="Arial"/>
    </font>
  </fonts>
  <fills count="6">
    <fill>
      <patternFill patternType="none"/>
    </fill>
    <fill>
      <patternFill patternType="gray125"/>
    </fill>
    <fill>
      <patternFill patternType="solid">
        <fgColor rgb="FFC2571A"/>
      </patternFill>
    </fill>
    <fill>
      <patternFill patternType="solid">
        <fgColor rgb="FFFFF2A8"/>
      </patternFill>
    </fill>
    <fill>
      <patternFill patternType="solid">
        <fgColor rgb="FFFBEDE4"/>
      </patternFill>
    </fill>
    <fill>
      <patternFill patternType="solid">
        <fgColor rgb="FFF5EF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2571A"/>
      </bottom>
      <diagonal/>
    </border>
    <border>
      <left style="thin">
        <color rgb="FFE2D6CA"/>
      </left>
      <right style="thin">
        <color rgb="FFE2D6CA"/>
      </right>
      <top style="thin">
        <color rgb="FFE2D6CA"/>
      </top>
      <bottom style="thin">
        <color rgb="FFE2D6C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0" fillId="2" borderId="0" xfId="0" applyFill="1"/>
    <xf numFmtId="0" fontId="7" fillId="3" borderId="0" xfId="0" applyFont="1" applyFill="1" applyAlignment="1">
      <alignment vertical="top"/>
    </xf>
    <xf numFmtId="0" fontId="6" fillId="0" borderId="0" xfId="0" applyFont="1" applyAlignment="1">
      <alignment vertical="top" wrapText="1"/>
    </xf>
    <xf numFmtId="0" fontId="8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1" xfId="0" applyFont="1" applyFill="1" applyBorder="1"/>
    <xf numFmtId="0" fontId="9" fillId="0" borderId="0" xfId="0" applyFont="1"/>
    <xf numFmtId="0" fontId="10" fillId="0" borderId="0" xfId="0" applyFont="1"/>
    <xf numFmtId="0" fontId="11" fillId="3" borderId="2" xfId="0" applyFont="1" applyFill="1" applyBorder="1"/>
    <xf numFmtId="0" fontId="8" fillId="0" borderId="0" xfId="0" applyFont="1"/>
    <xf numFmtId="0" fontId="6" fillId="0" borderId="0" xfId="0" applyFont="1" applyAlignment="1">
      <alignment vertical="top"/>
    </xf>
    <xf numFmtId="3" fontId="12" fillId="4" borderId="2" xfId="0" applyNumberFormat="1" applyFont="1" applyFill="1" applyBorder="1" applyAlignment="1">
      <alignment horizontal="right" vertical="top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" fontId="12" fillId="4" borderId="2" xfId="0" applyNumberFormat="1" applyFont="1" applyFill="1" applyBorder="1" applyAlignment="1">
      <alignment horizontal="right" vertical="top"/>
    </xf>
    <xf numFmtId="164" fontId="12" fillId="4" borderId="2" xfId="0" applyNumberFormat="1" applyFont="1" applyFill="1" applyBorder="1" applyAlignment="1">
      <alignment horizontal="right" vertical="top"/>
    </xf>
    <xf numFmtId="0" fontId="6" fillId="0" borderId="0" xfId="0" applyFont="1"/>
    <xf numFmtId="4" fontId="11" fillId="3" borderId="2" xfId="0" applyNumberFormat="1" applyFont="1" applyFill="1" applyBorder="1"/>
    <xf numFmtId="164" fontId="11" fillId="3" borderId="2" xfId="0" applyNumberFormat="1" applyFont="1" applyFill="1" applyBorder="1"/>
    <xf numFmtId="165" fontId="12" fillId="4" borderId="2" xfId="0" applyNumberFormat="1" applyFont="1" applyFill="1" applyBorder="1" applyAlignment="1">
      <alignment horizontal="right" vertical="top"/>
    </xf>
    <xf numFmtId="166" fontId="12" fillId="4" borderId="2" xfId="0" applyNumberFormat="1" applyFont="1" applyFill="1" applyBorder="1" applyAlignment="1">
      <alignment horizontal="right" vertical="top"/>
    </xf>
    <xf numFmtId="3" fontId="11" fillId="3" borderId="2" xfId="0" applyNumberFormat="1" applyFont="1" applyFill="1" applyBorder="1"/>
    <xf numFmtId="165" fontId="11" fillId="3" borderId="2" xfId="0" applyNumberFormat="1" applyFont="1" applyFill="1" applyBorder="1"/>
    <xf numFmtId="10" fontId="12" fillId="4" borderId="2" xfId="0" applyNumberFormat="1" applyFont="1" applyFill="1" applyBorder="1" applyAlignment="1">
      <alignment horizontal="right" vertical="top"/>
    </xf>
    <xf numFmtId="167" fontId="12" fillId="4" borderId="2" xfId="0" applyNumberFormat="1" applyFont="1" applyFill="1" applyBorder="1" applyAlignment="1">
      <alignment horizontal="right" vertical="top"/>
    </xf>
    <xf numFmtId="0" fontId="12" fillId="4" borderId="2" xfId="0" applyFont="1" applyFill="1" applyBorder="1" applyAlignment="1">
      <alignment horizontal="right" vertical="top"/>
    </xf>
    <xf numFmtId="0" fontId="5" fillId="0" borderId="0" xfId="0" applyFont="1"/>
    <xf numFmtId="0" fontId="12" fillId="0" borderId="0" xfId="0" applyFont="1"/>
    <xf numFmtId="168" fontId="12" fillId="4" borderId="2" xfId="0" applyNumberFormat="1" applyFont="1" applyFill="1" applyBorder="1" applyAlignment="1">
      <alignment horizontal="right" vertical="top"/>
    </xf>
    <xf numFmtId="2" fontId="11" fillId="3" borderId="2" xfId="0" applyNumberFormat="1" applyFont="1" applyFill="1" applyBorder="1"/>
    <xf numFmtId="9" fontId="6" fillId="0" borderId="0" xfId="0" applyNumberFormat="1" applyFont="1" applyAlignment="1">
      <alignment horizontal="left"/>
    </xf>
    <xf numFmtId="10" fontId="12" fillId="0" borderId="0" xfId="0" applyNumberFormat="1" applyFont="1"/>
    <xf numFmtId="10" fontId="12" fillId="0" borderId="0" xfId="0" applyNumberFormat="1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t>y against x, with the fitted line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C2571A"/>
              </a:solidFill>
              <a:ln>
                <a:solidFill>
                  <a:srgbClr val="C2571A"/>
                </a:solidFill>
                <a:prstDash val="solid"/>
              </a:ln>
            </c:spPr>
          </c:marker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Regression!$B$6:$B$1005</c:f>
              <c:numCache>
                <c:formatCode>General</c:formatCode>
                <c:ptCount val="1000"/>
                <c:pt idx="0">
                  <c:v>10</c:v>
                </c:pt>
                <c:pt idx="1">
                  <c:v>12</c:v>
                </c:pt>
                <c:pt idx="2">
                  <c:v>15</c:v>
                </c:pt>
                <c:pt idx="3">
                  <c:v>8</c:v>
                </c:pt>
                <c:pt idx="4">
                  <c:v>20</c:v>
                </c:pt>
                <c:pt idx="5">
                  <c:v>18</c:v>
                </c:pt>
                <c:pt idx="6">
                  <c:v>25</c:v>
                </c:pt>
                <c:pt idx="7">
                  <c:v>14</c:v>
                </c:pt>
                <c:pt idx="8">
                  <c:v>22</c:v>
                </c:pt>
                <c:pt idx="9">
                  <c:v>9</c:v>
                </c:pt>
                <c:pt idx="10">
                  <c:v>16</c:v>
                </c:pt>
                <c:pt idx="11">
                  <c:v>28</c:v>
                </c:pt>
              </c:numCache>
            </c:numRef>
          </c:xVal>
          <c:yVal>
            <c:numRef>
              <c:f>Regression!$C$6:$C$1005</c:f>
              <c:numCache>
                <c:formatCode>General</c:formatCode>
                <c:ptCount val="1000"/>
                <c:pt idx="0">
                  <c:v>126</c:v>
                </c:pt>
                <c:pt idx="1">
                  <c:v>131</c:v>
                </c:pt>
                <c:pt idx="2">
                  <c:v>152</c:v>
                </c:pt>
                <c:pt idx="3">
                  <c:v>104</c:v>
                </c:pt>
                <c:pt idx="4">
                  <c:v>158</c:v>
                </c:pt>
                <c:pt idx="5">
                  <c:v>171</c:v>
                </c:pt>
                <c:pt idx="6">
                  <c:v>176</c:v>
                </c:pt>
                <c:pt idx="7">
                  <c:v>129</c:v>
                </c:pt>
                <c:pt idx="8">
                  <c:v>190</c:v>
                </c:pt>
                <c:pt idx="9">
                  <c:v>128</c:v>
                </c:pt>
                <c:pt idx="10">
                  <c:v>137</c:v>
                </c:pt>
                <c:pt idx="11">
                  <c:v>198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0D1-6F49-9B2C-E00032BC7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midCat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t>Risk and return of each mix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0% to 100% in A</c:v>
          </c:tx>
          <c:spPr>
            <a:ln>
              <a:solidFill>
                <a:srgbClr val="8C7F7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C7F75"/>
              </a:solidFill>
              <a:ln>
                <a:solidFill>
                  <a:srgbClr val="8C7F75"/>
                </a:solidFill>
                <a:prstDash val="solid"/>
              </a:ln>
            </c:spPr>
          </c:marker>
          <c:xVal>
            <c:numRef>
              <c:f>Portfolio!$D$26:$D$36</c:f>
              <c:numCache>
                <c:formatCode>0.00%</c:formatCode>
                <c:ptCount val="11"/>
                <c:pt idx="0">
                  <c:v>0.06</c:v>
                </c:pt>
                <c:pt idx="1">
                  <c:v>5.8603754145958947E-2</c:v>
                </c:pt>
                <c:pt idx="2">
                  <c:v>6.2814011175851531E-2</c:v>
                </c:pt>
                <c:pt idx="3">
                  <c:v>7.1649145144935256E-2</c:v>
                </c:pt>
                <c:pt idx="4">
                  <c:v>8.365644027808021E-2</c:v>
                </c:pt>
                <c:pt idx="5">
                  <c:v>9.7672923576598236E-2</c:v>
                </c:pt>
                <c:pt idx="6">
                  <c:v>0.11295308760720089</c:v>
                </c:pt>
                <c:pt idx="7">
                  <c:v>0.12904882796833142</c:v>
                </c:pt>
                <c:pt idx="8">
                  <c:v>0.14569008202345143</c:v>
                </c:pt>
                <c:pt idx="9">
                  <c:v>0.16270955718703189</c:v>
                </c:pt>
                <c:pt idx="10">
                  <c:v>0.18</c:v>
                </c:pt>
              </c:numCache>
            </c:numRef>
          </c:xVal>
          <c:yVal>
            <c:numRef>
              <c:f>Portfolio!$C$26:$C$36</c:f>
              <c:numCache>
                <c:formatCode>0.00%</c:formatCode>
                <c:ptCount val="11"/>
                <c:pt idx="0">
                  <c:v>0.03</c:v>
                </c:pt>
                <c:pt idx="1">
                  <c:v>3.5000000000000003E-2</c:v>
                </c:pt>
                <c:pt idx="2">
                  <c:v>0.04</c:v>
                </c:pt>
                <c:pt idx="3">
                  <c:v>4.4999999999999998E-2</c:v>
                </c:pt>
                <c:pt idx="4">
                  <c:v>0.05</c:v>
                </c:pt>
                <c:pt idx="5">
                  <c:v>5.5E-2</c:v>
                </c:pt>
                <c:pt idx="6">
                  <c:v>0.06</c:v>
                </c:pt>
                <c:pt idx="7">
                  <c:v>6.5000000000000002E-2</c:v>
                </c:pt>
                <c:pt idx="8">
                  <c:v>7.0000000000000007E-2</c:v>
                </c:pt>
                <c:pt idx="9">
                  <c:v>7.5000000000000011E-2</c:v>
                </c:pt>
                <c:pt idx="10">
                  <c:v>0.08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CC-1742-AED2-83870C149B2C}"/>
            </c:ext>
          </c:extLst>
        </c:ser>
        <c:ser>
          <c:idx val="1"/>
          <c:order val="1"/>
          <c:tx>
            <c:v>Your mix</c:v>
          </c:tx>
          <c:spPr>
            <a:ln>
              <a:noFill/>
              <a:prstDash val="solid"/>
            </a:ln>
          </c:spPr>
          <c:marker>
            <c:symbol val="diamond"/>
            <c:size val="11"/>
            <c:spPr>
              <a:solidFill>
                <a:srgbClr val="C2571A"/>
              </a:solidFill>
              <a:ln>
                <a:solidFill>
                  <a:srgbClr val="C2571A"/>
                </a:solidFill>
                <a:prstDash val="solid"/>
              </a:ln>
            </c:spPr>
          </c:marker>
          <c:xVal>
            <c:numRef>
              <c:f>Portfolio!$C$19</c:f>
              <c:numCache>
                <c:formatCode>0.00%</c:formatCode>
                <c:ptCount val="1"/>
                <c:pt idx="0">
                  <c:v>0.11295308760720089</c:v>
                </c:pt>
              </c:numCache>
            </c:numRef>
          </c:xVal>
          <c:yVal>
            <c:numRef>
              <c:f>Portfolio!$C$16</c:f>
              <c:numCache>
                <c:formatCode>0.00%</c:formatCode>
                <c:ptCount val="1"/>
                <c:pt idx="0">
                  <c:v>0.06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CC-1742-AED2-83870C14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Risk (SD)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Expected return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0</xdr:rowOff>
    </xdr:from>
    <xdr:ext cx="612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37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e.market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A211C"/>
    <pageSetUpPr fitToPage="1"/>
  </sheetPr>
  <dimension ref="B1:C29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26" customWidth="1"/>
    <col min="3" max="3" width="92" customWidth="1"/>
  </cols>
  <sheetData>
    <row r="1" spans="2:3" ht="30" customHeight="1" x14ac:dyDescent="0.25">
      <c r="B1" s="1" t="s">
        <v>0</v>
      </c>
    </row>
    <row r="2" spans="2:3" x14ac:dyDescent="0.2">
      <c r="B2" s="2" t="s">
        <v>1</v>
      </c>
    </row>
    <row r="3" spans="2:3" x14ac:dyDescent="0.2">
      <c r="B3" s="3" t="s">
        <v>2</v>
      </c>
    </row>
    <row r="5" spans="2:3" ht="20" customHeight="1" x14ac:dyDescent="0.2">
      <c r="B5" s="4" t="s">
        <v>3</v>
      </c>
      <c r="C5" s="5"/>
    </row>
    <row r="6" spans="2:3" x14ac:dyDescent="0.2">
      <c r="B6" s="6" t="s">
        <v>4</v>
      </c>
      <c r="C6" s="7" t="s">
        <v>5</v>
      </c>
    </row>
    <row r="7" spans="2:3" x14ac:dyDescent="0.2">
      <c r="B7" s="8" t="s">
        <v>6</v>
      </c>
      <c r="C7" s="7" t="s">
        <v>7</v>
      </c>
    </row>
    <row r="8" spans="2:3" x14ac:dyDescent="0.2">
      <c r="B8" s="9" t="s">
        <v>8</v>
      </c>
      <c r="C8" s="7" t="s">
        <v>9</v>
      </c>
    </row>
    <row r="9" spans="2:3" x14ac:dyDescent="0.2">
      <c r="B9" s="9" t="s">
        <v>10</v>
      </c>
      <c r="C9" s="7" t="s">
        <v>11</v>
      </c>
    </row>
    <row r="10" spans="2:3" x14ac:dyDescent="0.2">
      <c r="B10" s="9" t="s">
        <v>12</v>
      </c>
      <c r="C10" s="7" t="s">
        <v>13</v>
      </c>
    </row>
    <row r="11" spans="2:3" ht="28" x14ac:dyDescent="0.2">
      <c r="B11" s="9" t="s">
        <v>14</v>
      </c>
      <c r="C11" s="7" t="s">
        <v>15</v>
      </c>
    </row>
    <row r="12" spans="2:3" x14ac:dyDescent="0.2">
      <c r="B12" s="9" t="s">
        <v>16</v>
      </c>
      <c r="C12" s="7" t="s">
        <v>17</v>
      </c>
    </row>
    <row r="14" spans="2:3" ht="20" customHeight="1" x14ac:dyDescent="0.2">
      <c r="B14" s="4" t="s">
        <v>18</v>
      </c>
      <c r="C14" s="5"/>
    </row>
    <row r="15" spans="2:3" x14ac:dyDescent="0.2">
      <c r="B15" s="10" t="s">
        <v>19</v>
      </c>
      <c r="C15" s="10" t="s">
        <v>20</v>
      </c>
    </row>
    <row r="16" spans="2:3" x14ac:dyDescent="0.2">
      <c r="B16" s="3" t="s">
        <v>21</v>
      </c>
      <c r="C16" s="7" t="s">
        <v>22</v>
      </c>
    </row>
    <row r="17" spans="2:3" x14ac:dyDescent="0.2">
      <c r="B17" s="3" t="s">
        <v>23</v>
      </c>
      <c r="C17" s="7" t="s">
        <v>24</v>
      </c>
    </row>
    <row r="18" spans="2:3" x14ac:dyDescent="0.2">
      <c r="B18" s="3" t="s">
        <v>25</v>
      </c>
      <c r="C18" s="7" t="s">
        <v>26</v>
      </c>
    </row>
    <row r="19" spans="2:3" x14ac:dyDescent="0.2">
      <c r="B19" s="3" t="s">
        <v>27</v>
      </c>
      <c r="C19" s="7" t="s">
        <v>28</v>
      </c>
    </row>
    <row r="20" spans="2:3" x14ac:dyDescent="0.2">
      <c r="B20" s="3" t="s">
        <v>29</v>
      </c>
      <c r="C20" s="7" t="s">
        <v>30</v>
      </c>
    </row>
    <row r="21" spans="2:3" x14ac:dyDescent="0.2">
      <c r="B21" s="3" t="s">
        <v>31</v>
      </c>
      <c r="C21" s="7" t="s">
        <v>32</v>
      </c>
    </row>
    <row r="22" spans="2:3" x14ac:dyDescent="0.2">
      <c r="B22" s="3" t="s">
        <v>33</v>
      </c>
      <c r="C22" s="7" t="s">
        <v>34</v>
      </c>
    </row>
    <row r="23" spans="2:3" x14ac:dyDescent="0.2">
      <c r="B23" s="3" t="s">
        <v>35</v>
      </c>
      <c r="C23" s="7" t="s">
        <v>36</v>
      </c>
    </row>
    <row r="25" spans="2:3" ht="20" customHeight="1" x14ac:dyDescent="0.2">
      <c r="B25" s="4" t="s">
        <v>37</v>
      </c>
      <c r="C25" s="5"/>
    </row>
    <row r="26" spans="2:3" x14ac:dyDescent="0.2">
      <c r="B26" s="9" t="s">
        <v>38</v>
      </c>
      <c r="C26" s="7" t="s">
        <v>39</v>
      </c>
    </row>
    <row r="27" spans="2:3" x14ac:dyDescent="0.2">
      <c r="B27" s="9" t="s">
        <v>40</v>
      </c>
      <c r="C27" s="7" t="s">
        <v>41</v>
      </c>
    </row>
    <row r="28" spans="2:3" x14ac:dyDescent="0.2">
      <c r="B28" s="9" t="s">
        <v>42</v>
      </c>
      <c r="C28" s="7" t="s">
        <v>43</v>
      </c>
    </row>
    <row r="29" spans="2:3" x14ac:dyDescent="0.2">
      <c r="B29" s="9" t="s">
        <v>44</v>
      </c>
      <c r="C29" s="7" t="s">
        <v>45</v>
      </c>
    </row>
  </sheetData>
  <hyperlinks>
    <hyperlink ref="B3" r:id="rId1" xr:uid="{00000000-0004-0000-0000-000000000000}"/>
    <hyperlink ref="B16" location="'Describe data'!A1" display="Describe data" xr:uid="{00000000-0004-0000-0000-000001000000}"/>
    <hyperlink ref="B17" location="'Normal'!A1" display="Normal" xr:uid="{00000000-0004-0000-0000-000002000000}"/>
    <hyperlink ref="B18" location="'Binomial and Poisson'!A1" display="Binomial and Poisson" xr:uid="{00000000-0004-0000-0000-000003000000}"/>
    <hyperlink ref="B19" location="'Confidence interval'!A1" display="Confidence interval" xr:uid="{00000000-0004-0000-0000-000004000000}"/>
    <hyperlink ref="B20" location="'AB test'!A1" display="AB test" xr:uid="{00000000-0004-0000-0000-000005000000}"/>
    <hyperlink ref="B21" location="'Mean test'!A1" display="Mean test" xr:uid="{00000000-0004-0000-0000-000006000000}"/>
    <hyperlink ref="B22" location="'Regression'!A1" display="Regression" xr:uid="{00000000-0004-0000-0000-000007000000}"/>
    <hyperlink ref="B23" location="'Portfolio'!A1" display="Portfolio" xr:uid="{00000000-0004-0000-0000-000008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571A"/>
    <pageSetUpPr fitToPage="1"/>
  </sheetPr>
  <dimension ref="B1:H1005"/>
  <sheetViews>
    <sheetView showGridLines="0" zoomScale="11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14" customWidth="1"/>
    <col min="3" max="3" width="12" customWidth="1"/>
    <col min="4" max="4" width="3" customWidth="1"/>
    <col min="5" max="5" width="30" customWidth="1"/>
    <col min="6" max="6" width="20" customWidth="1"/>
    <col min="7" max="7" width="56" customWidth="1"/>
    <col min="8" max="8" width="50" customWidth="1"/>
  </cols>
  <sheetData>
    <row r="1" spans="2:8" ht="30" customHeight="1" x14ac:dyDescent="0.25">
      <c r="B1" s="1" t="s">
        <v>21</v>
      </c>
    </row>
    <row r="2" spans="2:8" x14ac:dyDescent="0.2">
      <c r="B2" s="2" t="s">
        <v>46</v>
      </c>
    </row>
    <row r="3" spans="2:8" x14ac:dyDescent="0.2">
      <c r="B3" s="11" t="s">
        <v>47</v>
      </c>
    </row>
    <row r="4" spans="2:8" x14ac:dyDescent="0.2">
      <c r="B4" s="12" t="s">
        <v>48</v>
      </c>
    </row>
    <row r="5" spans="2:8" x14ac:dyDescent="0.2">
      <c r="B5" s="10" t="s">
        <v>49</v>
      </c>
      <c r="C5" s="10" t="s">
        <v>50</v>
      </c>
      <c r="E5" s="10" t="s">
        <v>51</v>
      </c>
      <c r="F5" s="10" t="s">
        <v>52</v>
      </c>
      <c r="G5" s="10" t="s">
        <v>53</v>
      </c>
      <c r="H5" s="10" t="s">
        <v>54</v>
      </c>
    </row>
    <row r="6" spans="2:8" x14ac:dyDescent="0.2">
      <c r="B6" s="13">
        <v>12</v>
      </c>
      <c r="C6" s="14" t="str">
        <f t="shared" ref="C6:C69" si="0">IF(ISNUMBER(B6),IF(OR(B6&lt;$F$18,B6&gt;$F$19),"Outlier",""),"")</f>
        <v/>
      </c>
      <c r="E6" s="15" t="s">
        <v>55</v>
      </c>
      <c r="F6" s="16">
        <f>COUNT($B$6:$B$1005)</f>
        <v>24</v>
      </c>
      <c r="G6" s="17" t="str">
        <f t="shared" ref="G6:G20" ca="1" si="1">_xlfn.FORMULATEXT(F6)</f>
        <v>=COUNT($B$6:$B$1005)</v>
      </c>
      <c r="H6" s="18" t="s">
        <v>56</v>
      </c>
    </row>
    <row r="7" spans="2:8" x14ac:dyDescent="0.2">
      <c r="B7" s="13">
        <v>15</v>
      </c>
      <c r="C7" s="14" t="str">
        <f t="shared" si="0"/>
        <v/>
      </c>
      <c r="E7" s="15" t="s">
        <v>57</v>
      </c>
      <c r="F7" s="19">
        <f>AVERAGE($B$6:$B$1005)</f>
        <v>18.166666666666668</v>
      </c>
      <c r="G7" s="17" t="str">
        <f t="shared" ca="1" si="1"/>
        <v>=AVERAGE($B$6:$B$1005)</v>
      </c>
      <c r="H7" s="18" t="s">
        <v>58</v>
      </c>
    </row>
    <row r="8" spans="2:8" x14ac:dyDescent="0.2">
      <c r="B8" s="13">
        <v>9</v>
      </c>
      <c r="C8" s="14" t="str">
        <f t="shared" si="0"/>
        <v/>
      </c>
      <c r="E8" s="15" t="s">
        <v>59</v>
      </c>
      <c r="F8" s="19">
        <f>MEDIAN($B$6:$B$1005)</f>
        <v>16</v>
      </c>
      <c r="G8" s="17" t="str">
        <f t="shared" ca="1" si="1"/>
        <v>=MEDIAN($B$6:$B$1005)</v>
      </c>
      <c r="H8" s="18" t="s">
        <v>60</v>
      </c>
    </row>
    <row r="9" spans="2:8" ht="28" x14ac:dyDescent="0.2">
      <c r="B9" s="13">
        <v>22</v>
      </c>
      <c r="C9" s="14" t="str">
        <f t="shared" si="0"/>
        <v/>
      </c>
      <c r="E9" s="15" t="s">
        <v>61</v>
      </c>
      <c r="F9" s="19">
        <f>_xlfn.STDEV.S($B$6:$B$1005)</f>
        <v>10.622644666472889</v>
      </c>
      <c r="G9" s="17" t="str">
        <f t="shared" ca="1" si="1"/>
        <v>=STDEV.S($B$6:$B$1005)</v>
      </c>
      <c r="H9" s="18" t="s">
        <v>62</v>
      </c>
    </row>
    <row r="10" spans="2:8" x14ac:dyDescent="0.2">
      <c r="B10" s="13">
        <v>18</v>
      </c>
      <c r="C10" s="14" t="str">
        <f t="shared" si="0"/>
        <v/>
      </c>
      <c r="E10" s="15" t="s">
        <v>63</v>
      </c>
      <c r="F10" s="19">
        <f>_xlfn.VAR.S($B$6:$B$1005)</f>
        <v>112.84057971014491</v>
      </c>
      <c r="G10" s="17" t="str">
        <f t="shared" ca="1" si="1"/>
        <v>=VAR.S($B$6:$B$1005)</v>
      </c>
      <c r="H10" s="18" t="s">
        <v>64</v>
      </c>
    </row>
    <row r="11" spans="2:8" x14ac:dyDescent="0.2">
      <c r="B11" s="13">
        <v>14</v>
      </c>
      <c r="C11" s="14" t="str">
        <f t="shared" si="0"/>
        <v/>
      </c>
      <c r="E11" s="15" t="s">
        <v>65</v>
      </c>
      <c r="F11" s="19">
        <f>MIN($B$6:$B$1005)</f>
        <v>9</v>
      </c>
      <c r="G11" s="17" t="str">
        <f t="shared" ca="1" si="1"/>
        <v>=MIN($B$6:$B$1005)</v>
      </c>
      <c r="H11" s="18" t="s">
        <v>66</v>
      </c>
    </row>
    <row r="12" spans="2:8" x14ac:dyDescent="0.2">
      <c r="B12" s="13">
        <v>11</v>
      </c>
      <c r="C12" s="14" t="str">
        <f t="shared" si="0"/>
        <v/>
      </c>
      <c r="E12" s="15" t="s">
        <v>67</v>
      </c>
      <c r="F12" s="19">
        <f>MAX($B$6:$B$1005)</f>
        <v>64</v>
      </c>
      <c r="G12" s="17" t="str">
        <f t="shared" ca="1" si="1"/>
        <v>=MAX($B$6:$B$1005)</v>
      </c>
      <c r="H12" s="18" t="s">
        <v>68</v>
      </c>
    </row>
    <row r="13" spans="2:8" x14ac:dyDescent="0.2">
      <c r="B13" s="13">
        <v>25</v>
      </c>
      <c r="C13" s="14" t="str">
        <f t="shared" si="0"/>
        <v/>
      </c>
      <c r="E13" s="15" t="s">
        <v>69</v>
      </c>
      <c r="F13" s="19">
        <f>F12-F11</f>
        <v>55</v>
      </c>
      <c r="G13" s="17" t="str">
        <f t="shared" ca="1" si="1"/>
        <v>=F12-F11</v>
      </c>
      <c r="H13" s="18" t="s">
        <v>70</v>
      </c>
    </row>
    <row r="14" spans="2:8" x14ac:dyDescent="0.2">
      <c r="B14" s="13">
        <v>16</v>
      </c>
      <c r="C14" s="14" t="str">
        <f t="shared" si="0"/>
        <v/>
      </c>
      <c r="E14" s="15" t="s">
        <v>71</v>
      </c>
      <c r="F14" s="19">
        <f>_xlfn.QUARTILE.INC($B$6:$B$1005,1)</f>
        <v>13</v>
      </c>
      <c r="G14" s="17" t="str">
        <f t="shared" ca="1" si="1"/>
        <v>=QUARTILE.INC($B$6:$B$1005,1)</v>
      </c>
      <c r="H14" s="18" t="s">
        <v>72</v>
      </c>
    </row>
    <row r="15" spans="2:8" x14ac:dyDescent="0.2">
      <c r="B15" s="13">
        <v>13</v>
      </c>
      <c r="C15" s="14" t="str">
        <f t="shared" si="0"/>
        <v/>
      </c>
      <c r="E15" s="15" t="s">
        <v>73</v>
      </c>
      <c r="F15" s="19">
        <f>_xlfn.QUARTILE.INC($B$6:$B$1005,3)</f>
        <v>19.25</v>
      </c>
      <c r="G15" s="17" t="str">
        <f t="shared" ca="1" si="1"/>
        <v>=QUARTILE.INC($B$6:$B$1005,3)</v>
      </c>
      <c r="H15" s="18" t="s">
        <v>74</v>
      </c>
    </row>
    <row r="16" spans="2:8" x14ac:dyDescent="0.2">
      <c r="B16" s="13">
        <v>19</v>
      </c>
      <c r="C16" s="14" t="str">
        <f t="shared" si="0"/>
        <v/>
      </c>
      <c r="E16" s="15" t="s">
        <v>75</v>
      </c>
      <c r="F16" s="19">
        <f>F15-F14</f>
        <v>6.25</v>
      </c>
      <c r="G16" s="17" t="str">
        <f t="shared" ca="1" si="1"/>
        <v>=F15-F14</v>
      </c>
      <c r="H16" s="18" t="s">
        <v>76</v>
      </c>
    </row>
    <row r="17" spans="2:8" ht="28" x14ac:dyDescent="0.2">
      <c r="B17" s="13">
        <v>21</v>
      </c>
      <c r="C17" s="14" t="str">
        <f t="shared" si="0"/>
        <v/>
      </c>
      <c r="E17" s="15" t="s">
        <v>77</v>
      </c>
      <c r="F17" s="20">
        <f>F9/F7</f>
        <v>0.58473273393428737</v>
      </c>
      <c r="G17" s="17" t="str">
        <f t="shared" ca="1" si="1"/>
        <v>=F9/F7</v>
      </c>
      <c r="H17" s="18" t="s">
        <v>78</v>
      </c>
    </row>
    <row r="18" spans="2:8" x14ac:dyDescent="0.2">
      <c r="B18" s="13">
        <v>10</v>
      </c>
      <c r="C18" s="14" t="str">
        <f t="shared" si="0"/>
        <v/>
      </c>
      <c r="E18" s="15" t="s">
        <v>79</v>
      </c>
      <c r="F18" s="19">
        <f>F14-1.5*F16</f>
        <v>3.625</v>
      </c>
      <c r="G18" s="17" t="str">
        <f t="shared" ca="1" si="1"/>
        <v>=F14-1.5*F16</v>
      </c>
      <c r="H18" s="18" t="s">
        <v>80</v>
      </c>
    </row>
    <row r="19" spans="2:8" x14ac:dyDescent="0.2">
      <c r="B19" s="13">
        <v>17</v>
      </c>
      <c r="C19" s="14" t="str">
        <f t="shared" si="0"/>
        <v/>
      </c>
      <c r="E19" s="15" t="s">
        <v>81</v>
      </c>
      <c r="F19" s="19">
        <f>F15+1.5*F16</f>
        <v>28.625</v>
      </c>
      <c r="G19" s="17" t="str">
        <f t="shared" ca="1" si="1"/>
        <v>=F15+1.5*F16</v>
      </c>
      <c r="H19" s="18" t="s">
        <v>82</v>
      </c>
    </row>
    <row r="20" spans="2:8" x14ac:dyDescent="0.2">
      <c r="B20" s="13">
        <v>14</v>
      </c>
      <c r="C20" s="14" t="str">
        <f t="shared" si="0"/>
        <v/>
      </c>
      <c r="E20" s="15" t="s">
        <v>83</v>
      </c>
      <c r="F20" s="16">
        <f>COUNTIF($C$6:$C$1005,"Outlier")</f>
        <v>1</v>
      </c>
      <c r="G20" s="17" t="str">
        <f t="shared" ca="1" si="1"/>
        <v>=COUNTIF($C$6:$C$1005,"Outlier")</v>
      </c>
      <c r="H20" s="18" t="s">
        <v>84</v>
      </c>
    </row>
    <row r="21" spans="2:8" x14ac:dyDescent="0.2">
      <c r="B21" s="13">
        <v>20</v>
      </c>
      <c r="C21" s="14" t="str">
        <f t="shared" si="0"/>
        <v/>
      </c>
    </row>
    <row r="22" spans="2:8" x14ac:dyDescent="0.2">
      <c r="B22" s="13">
        <v>23</v>
      </c>
      <c r="C22" s="14" t="str">
        <f t="shared" si="0"/>
        <v/>
      </c>
    </row>
    <row r="23" spans="2:8" x14ac:dyDescent="0.2">
      <c r="B23" s="13">
        <v>15</v>
      </c>
      <c r="C23" s="14" t="str">
        <f t="shared" si="0"/>
        <v/>
      </c>
    </row>
    <row r="24" spans="2:8" x14ac:dyDescent="0.2">
      <c r="B24" s="13">
        <v>12</v>
      </c>
      <c r="C24" s="14" t="str">
        <f t="shared" si="0"/>
        <v/>
      </c>
    </row>
    <row r="25" spans="2:8" x14ac:dyDescent="0.2">
      <c r="B25" s="13">
        <v>18</v>
      </c>
      <c r="C25" s="14" t="str">
        <f t="shared" si="0"/>
        <v/>
      </c>
    </row>
    <row r="26" spans="2:8" x14ac:dyDescent="0.2">
      <c r="B26" s="13">
        <v>16</v>
      </c>
      <c r="C26" s="14" t="str">
        <f t="shared" si="0"/>
        <v/>
      </c>
    </row>
    <row r="27" spans="2:8" x14ac:dyDescent="0.2">
      <c r="B27" s="13">
        <v>64</v>
      </c>
      <c r="C27" s="14" t="str">
        <f t="shared" si="0"/>
        <v>Outlier</v>
      </c>
    </row>
    <row r="28" spans="2:8" x14ac:dyDescent="0.2">
      <c r="B28" s="13">
        <v>13</v>
      </c>
      <c r="C28" s="14" t="str">
        <f t="shared" si="0"/>
        <v/>
      </c>
    </row>
    <row r="29" spans="2:8" x14ac:dyDescent="0.2">
      <c r="B29" s="13">
        <v>19</v>
      </c>
      <c r="C29" s="14" t="str">
        <f t="shared" si="0"/>
        <v/>
      </c>
    </row>
    <row r="30" spans="2:8" x14ac:dyDescent="0.2">
      <c r="B30" s="13"/>
      <c r="C30" s="14" t="str">
        <f t="shared" si="0"/>
        <v/>
      </c>
    </row>
    <row r="31" spans="2:8" x14ac:dyDescent="0.2">
      <c r="B31" s="13"/>
      <c r="C31" s="14" t="str">
        <f t="shared" si="0"/>
        <v/>
      </c>
    </row>
    <row r="32" spans="2:8" x14ac:dyDescent="0.2">
      <c r="B32" s="13"/>
      <c r="C32" s="14" t="str">
        <f t="shared" si="0"/>
        <v/>
      </c>
    </row>
    <row r="33" spans="2:3" x14ac:dyDescent="0.2">
      <c r="B33" s="13"/>
      <c r="C33" s="14" t="str">
        <f t="shared" si="0"/>
        <v/>
      </c>
    </row>
    <row r="34" spans="2:3" x14ac:dyDescent="0.2">
      <c r="B34" s="13"/>
      <c r="C34" s="14" t="str">
        <f t="shared" si="0"/>
        <v/>
      </c>
    </row>
    <row r="35" spans="2:3" x14ac:dyDescent="0.2">
      <c r="B35" s="13"/>
      <c r="C35" s="14" t="str">
        <f t="shared" si="0"/>
        <v/>
      </c>
    </row>
    <row r="36" spans="2:3" x14ac:dyDescent="0.2">
      <c r="B36" s="13"/>
      <c r="C36" s="14" t="str">
        <f t="shared" si="0"/>
        <v/>
      </c>
    </row>
    <row r="37" spans="2:3" x14ac:dyDescent="0.2">
      <c r="B37" s="13"/>
      <c r="C37" s="14" t="str">
        <f t="shared" si="0"/>
        <v/>
      </c>
    </row>
    <row r="38" spans="2:3" x14ac:dyDescent="0.2">
      <c r="B38" s="13"/>
      <c r="C38" s="14" t="str">
        <f t="shared" si="0"/>
        <v/>
      </c>
    </row>
    <row r="39" spans="2:3" x14ac:dyDescent="0.2">
      <c r="B39" s="13"/>
      <c r="C39" s="14" t="str">
        <f t="shared" si="0"/>
        <v/>
      </c>
    </row>
    <row r="40" spans="2:3" x14ac:dyDescent="0.2">
      <c r="B40" s="13"/>
      <c r="C40" s="14" t="str">
        <f t="shared" si="0"/>
        <v/>
      </c>
    </row>
    <row r="41" spans="2:3" x14ac:dyDescent="0.2">
      <c r="B41" s="13"/>
      <c r="C41" s="14" t="str">
        <f t="shared" si="0"/>
        <v/>
      </c>
    </row>
    <row r="42" spans="2:3" x14ac:dyDescent="0.2">
      <c r="B42" s="13"/>
      <c r="C42" s="14" t="str">
        <f t="shared" si="0"/>
        <v/>
      </c>
    </row>
    <row r="43" spans="2:3" x14ac:dyDescent="0.2">
      <c r="B43" s="13"/>
      <c r="C43" s="14" t="str">
        <f t="shared" si="0"/>
        <v/>
      </c>
    </row>
    <row r="44" spans="2:3" x14ac:dyDescent="0.2">
      <c r="B44" s="13"/>
      <c r="C44" s="14" t="str">
        <f t="shared" si="0"/>
        <v/>
      </c>
    </row>
    <row r="45" spans="2:3" x14ac:dyDescent="0.2">
      <c r="B45" s="13"/>
      <c r="C45" s="14" t="str">
        <f t="shared" si="0"/>
        <v/>
      </c>
    </row>
    <row r="46" spans="2:3" x14ac:dyDescent="0.2">
      <c r="B46" s="13"/>
      <c r="C46" s="14" t="str">
        <f t="shared" si="0"/>
        <v/>
      </c>
    </row>
    <row r="47" spans="2:3" x14ac:dyDescent="0.2">
      <c r="B47" s="13"/>
      <c r="C47" s="14" t="str">
        <f t="shared" si="0"/>
        <v/>
      </c>
    </row>
    <row r="48" spans="2:3" x14ac:dyDescent="0.2">
      <c r="B48" s="13"/>
      <c r="C48" s="14" t="str">
        <f t="shared" si="0"/>
        <v/>
      </c>
    </row>
    <row r="49" spans="2:3" x14ac:dyDescent="0.2">
      <c r="B49" s="13"/>
      <c r="C49" s="14" t="str">
        <f t="shared" si="0"/>
        <v/>
      </c>
    </row>
    <row r="50" spans="2:3" x14ac:dyDescent="0.2">
      <c r="B50" s="13"/>
      <c r="C50" s="14" t="str">
        <f t="shared" si="0"/>
        <v/>
      </c>
    </row>
    <row r="51" spans="2:3" x14ac:dyDescent="0.2">
      <c r="B51" s="13"/>
      <c r="C51" s="14" t="str">
        <f t="shared" si="0"/>
        <v/>
      </c>
    </row>
    <row r="52" spans="2:3" x14ac:dyDescent="0.2">
      <c r="B52" s="13"/>
      <c r="C52" s="14" t="str">
        <f t="shared" si="0"/>
        <v/>
      </c>
    </row>
    <row r="53" spans="2:3" x14ac:dyDescent="0.2">
      <c r="B53" s="13"/>
      <c r="C53" s="14" t="str">
        <f t="shared" si="0"/>
        <v/>
      </c>
    </row>
    <row r="54" spans="2:3" x14ac:dyDescent="0.2">
      <c r="B54" s="13"/>
      <c r="C54" s="14" t="str">
        <f t="shared" si="0"/>
        <v/>
      </c>
    </row>
    <row r="55" spans="2:3" x14ac:dyDescent="0.2">
      <c r="B55" s="13"/>
      <c r="C55" s="14" t="str">
        <f t="shared" si="0"/>
        <v/>
      </c>
    </row>
    <row r="56" spans="2:3" x14ac:dyDescent="0.2">
      <c r="B56" s="13"/>
      <c r="C56" s="14" t="str">
        <f t="shared" si="0"/>
        <v/>
      </c>
    </row>
    <row r="57" spans="2:3" x14ac:dyDescent="0.2">
      <c r="B57" s="13"/>
      <c r="C57" s="14" t="str">
        <f t="shared" si="0"/>
        <v/>
      </c>
    </row>
    <row r="58" spans="2:3" x14ac:dyDescent="0.2">
      <c r="B58" s="13"/>
      <c r="C58" s="14" t="str">
        <f t="shared" si="0"/>
        <v/>
      </c>
    </row>
    <row r="59" spans="2:3" x14ac:dyDescent="0.2">
      <c r="B59" s="13"/>
      <c r="C59" s="14" t="str">
        <f t="shared" si="0"/>
        <v/>
      </c>
    </row>
    <row r="60" spans="2:3" x14ac:dyDescent="0.2">
      <c r="B60" s="13"/>
      <c r="C60" s="14" t="str">
        <f t="shared" si="0"/>
        <v/>
      </c>
    </row>
    <row r="61" spans="2:3" x14ac:dyDescent="0.2">
      <c r="B61" s="13"/>
      <c r="C61" s="14" t="str">
        <f t="shared" si="0"/>
        <v/>
      </c>
    </row>
    <row r="62" spans="2:3" x14ac:dyDescent="0.2">
      <c r="B62" s="13"/>
      <c r="C62" s="14" t="str">
        <f t="shared" si="0"/>
        <v/>
      </c>
    </row>
    <row r="63" spans="2:3" x14ac:dyDescent="0.2">
      <c r="B63" s="13"/>
      <c r="C63" s="14" t="str">
        <f t="shared" si="0"/>
        <v/>
      </c>
    </row>
    <row r="64" spans="2:3" x14ac:dyDescent="0.2">
      <c r="B64" s="13"/>
      <c r="C64" s="14" t="str">
        <f t="shared" si="0"/>
        <v/>
      </c>
    </row>
    <row r="65" spans="2:3" x14ac:dyDescent="0.2">
      <c r="B65" s="13"/>
      <c r="C65" s="14" t="str">
        <f t="shared" si="0"/>
        <v/>
      </c>
    </row>
    <row r="66" spans="2:3" x14ac:dyDescent="0.2">
      <c r="B66" s="13"/>
      <c r="C66" s="14" t="str">
        <f t="shared" si="0"/>
        <v/>
      </c>
    </row>
    <row r="67" spans="2:3" x14ac:dyDescent="0.2">
      <c r="B67" s="13"/>
      <c r="C67" s="14" t="str">
        <f t="shared" si="0"/>
        <v/>
      </c>
    </row>
    <row r="68" spans="2:3" x14ac:dyDescent="0.2">
      <c r="B68" s="13"/>
      <c r="C68" s="14" t="str">
        <f t="shared" si="0"/>
        <v/>
      </c>
    </row>
    <row r="69" spans="2:3" x14ac:dyDescent="0.2">
      <c r="B69" s="13"/>
      <c r="C69" s="14" t="str">
        <f t="shared" si="0"/>
        <v/>
      </c>
    </row>
    <row r="70" spans="2:3" x14ac:dyDescent="0.2">
      <c r="B70" s="13"/>
      <c r="C70" s="14" t="str">
        <f t="shared" ref="C70:C133" si="2">IF(ISNUMBER(B70),IF(OR(B70&lt;$F$18,B70&gt;$F$19),"Outlier",""),"")</f>
        <v/>
      </c>
    </row>
    <row r="71" spans="2:3" x14ac:dyDescent="0.2">
      <c r="B71" s="13"/>
      <c r="C71" s="14" t="str">
        <f t="shared" si="2"/>
        <v/>
      </c>
    </row>
    <row r="72" spans="2:3" x14ac:dyDescent="0.2">
      <c r="B72" s="13"/>
      <c r="C72" s="14" t="str">
        <f t="shared" si="2"/>
        <v/>
      </c>
    </row>
    <row r="73" spans="2:3" x14ac:dyDescent="0.2">
      <c r="B73" s="13"/>
      <c r="C73" s="14" t="str">
        <f t="shared" si="2"/>
        <v/>
      </c>
    </row>
    <row r="74" spans="2:3" x14ac:dyDescent="0.2">
      <c r="B74" s="13"/>
      <c r="C74" s="14" t="str">
        <f t="shared" si="2"/>
        <v/>
      </c>
    </row>
    <row r="75" spans="2:3" x14ac:dyDescent="0.2">
      <c r="B75" s="13"/>
      <c r="C75" s="14" t="str">
        <f t="shared" si="2"/>
        <v/>
      </c>
    </row>
    <row r="76" spans="2:3" x14ac:dyDescent="0.2">
      <c r="B76" s="13"/>
      <c r="C76" s="14" t="str">
        <f t="shared" si="2"/>
        <v/>
      </c>
    </row>
    <row r="77" spans="2:3" x14ac:dyDescent="0.2">
      <c r="B77" s="13"/>
      <c r="C77" s="14" t="str">
        <f t="shared" si="2"/>
        <v/>
      </c>
    </row>
    <row r="78" spans="2:3" x14ac:dyDescent="0.2">
      <c r="B78" s="13"/>
      <c r="C78" s="14" t="str">
        <f t="shared" si="2"/>
        <v/>
      </c>
    </row>
    <row r="79" spans="2:3" x14ac:dyDescent="0.2">
      <c r="B79" s="13"/>
      <c r="C79" s="14" t="str">
        <f t="shared" si="2"/>
        <v/>
      </c>
    </row>
    <row r="80" spans="2:3" x14ac:dyDescent="0.2">
      <c r="B80" s="13"/>
      <c r="C80" s="14" t="str">
        <f t="shared" si="2"/>
        <v/>
      </c>
    </row>
    <row r="81" spans="2:3" x14ac:dyDescent="0.2">
      <c r="B81" s="13"/>
      <c r="C81" s="14" t="str">
        <f t="shared" si="2"/>
        <v/>
      </c>
    </row>
    <row r="82" spans="2:3" x14ac:dyDescent="0.2">
      <c r="B82" s="13"/>
      <c r="C82" s="14" t="str">
        <f t="shared" si="2"/>
        <v/>
      </c>
    </row>
    <row r="83" spans="2:3" x14ac:dyDescent="0.2">
      <c r="B83" s="13"/>
      <c r="C83" s="14" t="str">
        <f t="shared" si="2"/>
        <v/>
      </c>
    </row>
    <row r="84" spans="2:3" x14ac:dyDescent="0.2">
      <c r="B84" s="13"/>
      <c r="C84" s="14" t="str">
        <f t="shared" si="2"/>
        <v/>
      </c>
    </row>
    <row r="85" spans="2:3" x14ac:dyDescent="0.2">
      <c r="B85" s="13"/>
      <c r="C85" s="14" t="str">
        <f t="shared" si="2"/>
        <v/>
      </c>
    </row>
    <row r="86" spans="2:3" x14ac:dyDescent="0.2">
      <c r="B86" s="13"/>
      <c r="C86" s="14" t="str">
        <f t="shared" si="2"/>
        <v/>
      </c>
    </row>
    <row r="87" spans="2:3" x14ac:dyDescent="0.2">
      <c r="B87" s="13"/>
      <c r="C87" s="14" t="str">
        <f t="shared" si="2"/>
        <v/>
      </c>
    </row>
    <row r="88" spans="2:3" x14ac:dyDescent="0.2">
      <c r="B88" s="13"/>
      <c r="C88" s="14" t="str">
        <f t="shared" si="2"/>
        <v/>
      </c>
    </row>
    <row r="89" spans="2:3" x14ac:dyDescent="0.2">
      <c r="B89" s="13"/>
      <c r="C89" s="14" t="str">
        <f t="shared" si="2"/>
        <v/>
      </c>
    </row>
    <row r="90" spans="2:3" x14ac:dyDescent="0.2">
      <c r="B90" s="13"/>
      <c r="C90" s="14" t="str">
        <f t="shared" si="2"/>
        <v/>
      </c>
    </row>
    <row r="91" spans="2:3" x14ac:dyDescent="0.2">
      <c r="B91" s="13"/>
      <c r="C91" s="14" t="str">
        <f t="shared" si="2"/>
        <v/>
      </c>
    </row>
    <row r="92" spans="2:3" x14ac:dyDescent="0.2">
      <c r="B92" s="13"/>
      <c r="C92" s="14" t="str">
        <f t="shared" si="2"/>
        <v/>
      </c>
    </row>
    <row r="93" spans="2:3" x14ac:dyDescent="0.2">
      <c r="B93" s="13"/>
      <c r="C93" s="14" t="str">
        <f t="shared" si="2"/>
        <v/>
      </c>
    </row>
    <row r="94" spans="2:3" x14ac:dyDescent="0.2">
      <c r="B94" s="13"/>
      <c r="C94" s="14" t="str">
        <f t="shared" si="2"/>
        <v/>
      </c>
    </row>
    <row r="95" spans="2:3" x14ac:dyDescent="0.2">
      <c r="B95" s="13"/>
      <c r="C95" s="14" t="str">
        <f t="shared" si="2"/>
        <v/>
      </c>
    </row>
    <row r="96" spans="2:3" x14ac:dyDescent="0.2">
      <c r="B96" s="13"/>
      <c r="C96" s="14" t="str">
        <f t="shared" si="2"/>
        <v/>
      </c>
    </row>
    <row r="97" spans="2:3" x14ac:dyDescent="0.2">
      <c r="B97" s="13"/>
      <c r="C97" s="14" t="str">
        <f t="shared" si="2"/>
        <v/>
      </c>
    </row>
    <row r="98" spans="2:3" x14ac:dyDescent="0.2">
      <c r="B98" s="13"/>
      <c r="C98" s="14" t="str">
        <f t="shared" si="2"/>
        <v/>
      </c>
    </row>
    <row r="99" spans="2:3" x14ac:dyDescent="0.2">
      <c r="B99" s="13"/>
      <c r="C99" s="14" t="str">
        <f t="shared" si="2"/>
        <v/>
      </c>
    </row>
    <row r="100" spans="2:3" x14ac:dyDescent="0.2">
      <c r="B100" s="13"/>
      <c r="C100" s="14" t="str">
        <f t="shared" si="2"/>
        <v/>
      </c>
    </row>
    <row r="101" spans="2:3" x14ac:dyDescent="0.2">
      <c r="B101" s="13"/>
      <c r="C101" s="14" t="str">
        <f t="shared" si="2"/>
        <v/>
      </c>
    </row>
    <row r="102" spans="2:3" x14ac:dyDescent="0.2">
      <c r="B102" s="13"/>
      <c r="C102" s="14" t="str">
        <f t="shared" si="2"/>
        <v/>
      </c>
    </row>
    <row r="103" spans="2:3" x14ac:dyDescent="0.2">
      <c r="B103" s="13"/>
      <c r="C103" s="14" t="str">
        <f t="shared" si="2"/>
        <v/>
      </c>
    </row>
    <row r="104" spans="2:3" x14ac:dyDescent="0.2">
      <c r="B104" s="13"/>
      <c r="C104" s="14" t="str">
        <f t="shared" si="2"/>
        <v/>
      </c>
    </row>
    <row r="105" spans="2:3" x14ac:dyDescent="0.2">
      <c r="B105" s="13"/>
      <c r="C105" s="14" t="str">
        <f t="shared" si="2"/>
        <v/>
      </c>
    </row>
    <row r="106" spans="2:3" x14ac:dyDescent="0.2">
      <c r="B106" s="13"/>
      <c r="C106" s="14" t="str">
        <f t="shared" si="2"/>
        <v/>
      </c>
    </row>
    <row r="107" spans="2:3" x14ac:dyDescent="0.2">
      <c r="B107" s="13"/>
      <c r="C107" s="14" t="str">
        <f t="shared" si="2"/>
        <v/>
      </c>
    </row>
    <row r="108" spans="2:3" x14ac:dyDescent="0.2">
      <c r="B108" s="13"/>
      <c r="C108" s="14" t="str">
        <f t="shared" si="2"/>
        <v/>
      </c>
    </row>
    <row r="109" spans="2:3" x14ac:dyDescent="0.2">
      <c r="B109" s="13"/>
      <c r="C109" s="14" t="str">
        <f t="shared" si="2"/>
        <v/>
      </c>
    </row>
    <row r="110" spans="2:3" x14ac:dyDescent="0.2">
      <c r="B110" s="13"/>
      <c r="C110" s="14" t="str">
        <f t="shared" si="2"/>
        <v/>
      </c>
    </row>
    <row r="111" spans="2:3" x14ac:dyDescent="0.2">
      <c r="B111" s="13"/>
      <c r="C111" s="14" t="str">
        <f t="shared" si="2"/>
        <v/>
      </c>
    </row>
    <row r="112" spans="2:3" x14ac:dyDescent="0.2">
      <c r="B112" s="13"/>
      <c r="C112" s="14" t="str">
        <f t="shared" si="2"/>
        <v/>
      </c>
    </row>
    <row r="113" spans="2:3" x14ac:dyDescent="0.2">
      <c r="B113" s="13"/>
      <c r="C113" s="14" t="str">
        <f t="shared" si="2"/>
        <v/>
      </c>
    </row>
    <row r="114" spans="2:3" x14ac:dyDescent="0.2">
      <c r="B114" s="13"/>
      <c r="C114" s="14" t="str">
        <f t="shared" si="2"/>
        <v/>
      </c>
    </row>
    <row r="115" spans="2:3" x14ac:dyDescent="0.2">
      <c r="B115" s="13"/>
      <c r="C115" s="14" t="str">
        <f t="shared" si="2"/>
        <v/>
      </c>
    </row>
    <row r="116" spans="2:3" x14ac:dyDescent="0.2">
      <c r="B116" s="13"/>
      <c r="C116" s="14" t="str">
        <f t="shared" si="2"/>
        <v/>
      </c>
    </row>
    <row r="117" spans="2:3" x14ac:dyDescent="0.2">
      <c r="B117" s="13"/>
      <c r="C117" s="14" t="str">
        <f t="shared" si="2"/>
        <v/>
      </c>
    </row>
    <row r="118" spans="2:3" x14ac:dyDescent="0.2">
      <c r="B118" s="13"/>
      <c r="C118" s="14" t="str">
        <f t="shared" si="2"/>
        <v/>
      </c>
    </row>
    <row r="119" spans="2:3" x14ac:dyDescent="0.2">
      <c r="B119" s="13"/>
      <c r="C119" s="14" t="str">
        <f t="shared" si="2"/>
        <v/>
      </c>
    </row>
    <row r="120" spans="2:3" x14ac:dyDescent="0.2">
      <c r="B120" s="13"/>
      <c r="C120" s="14" t="str">
        <f t="shared" si="2"/>
        <v/>
      </c>
    </row>
    <row r="121" spans="2:3" x14ac:dyDescent="0.2">
      <c r="B121" s="13"/>
      <c r="C121" s="14" t="str">
        <f t="shared" si="2"/>
        <v/>
      </c>
    </row>
    <row r="122" spans="2:3" x14ac:dyDescent="0.2">
      <c r="B122" s="13"/>
      <c r="C122" s="14" t="str">
        <f t="shared" si="2"/>
        <v/>
      </c>
    </row>
    <row r="123" spans="2:3" x14ac:dyDescent="0.2">
      <c r="B123" s="13"/>
      <c r="C123" s="14" t="str">
        <f t="shared" si="2"/>
        <v/>
      </c>
    </row>
    <row r="124" spans="2:3" x14ac:dyDescent="0.2">
      <c r="B124" s="13"/>
      <c r="C124" s="14" t="str">
        <f t="shared" si="2"/>
        <v/>
      </c>
    </row>
    <row r="125" spans="2:3" x14ac:dyDescent="0.2">
      <c r="B125" s="13"/>
      <c r="C125" s="14" t="str">
        <f t="shared" si="2"/>
        <v/>
      </c>
    </row>
    <row r="126" spans="2:3" x14ac:dyDescent="0.2">
      <c r="B126" s="13"/>
      <c r="C126" s="14" t="str">
        <f t="shared" si="2"/>
        <v/>
      </c>
    </row>
    <row r="127" spans="2:3" x14ac:dyDescent="0.2">
      <c r="B127" s="13"/>
      <c r="C127" s="14" t="str">
        <f t="shared" si="2"/>
        <v/>
      </c>
    </row>
    <row r="128" spans="2:3" x14ac:dyDescent="0.2">
      <c r="B128" s="13"/>
      <c r="C128" s="14" t="str">
        <f t="shared" si="2"/>
        <v/>
      </c>
    </row>
    <row r="129" spans="2:3" x14ac:dyDescent="0.2">
      <c r="B129" s="13"/>
      <c r="C129" s="14" t="str">
        <f t="shared" si="2"/>
        <v/>
      </c>
    </row>
    <row r="130" spans="2:3" x14ac:dyDescent="0.2">
      <c r="B130" s="13"/>
      <c r="C130" s="14" t="str">
        <f t="shared" si="2"/>
        <v/>
      </c>
    </row>
    <row r="131" spans="2:3" x14ac:dyDescent="0.2">
      <c r="B131" s="13"/>
      <c r="C131" s="14" t="str">
        <f t="shared" si="2"/>
        <v/>
      </c>
    </row>
    <row r="132" spans="2:3" x14ac:dyDescent="0.2">
      <c r="B132" s="13"/>
      <c r="C132" s="14" t="str">
        <f t="shared" si="2"/>
        <v/>
      </c>
    </row>
    <row r="133" spans="2:3" x14ac:dyDescent="0.2">
      <c r="B133" s="13"/>
      <c r="C133" s="14" t="str">
        <f t="shared" si="2"/>
        <v/>
      </c>
    </row>
    <row r="134" spans="2:3" x14ac:dyDescent="0.2">
      <c r="B134" s="13"/>
      <c r="C134" s="14" t="str">
        <f t="shared" ref="C134:C197" si="3">IF(ISNUMBER(B134),IF(OR(B134&lt;$F$18,B134&gt;$F$19),"Outlier",""),"")</f>
        <v/>
      </c>
    </row>
    <row r="135" spans="2:3" x14ac:dyDescent="0.2">
      <c r="B135" s="13"/>
      <c r="C135" s="14" t="str">
        <f t="shared" si="3"/>
        <v/>
      </c>
    </row>
    <row r="136" spans="2:3" x14ac:dyDescent="0.2">
      <c r="B136" s="13"/>
      <c r="C136" s="14" t="str">
        <f t="shared" si="3"/>
        <v/>
      </c>
    </row>
    <row r="137" spans="2:3" x14ac:dyDescent="0.2">
      <c r="B137" s="13"/>
      <c r="C137" s="14" t="str">
        <f t="shared" si="3"/>
        <v/>
      </c>
    </row>
    <row r="138" spans="2:3" x14ac:dyDescent="0.2">
      <c r="B138" s="13"/>
      <c r="C138" s="14" t="str">
        <f t="shared" si="3"/>
        <v/>
      </c>
    </row>
    <row r="139" spans="2:3" x14ac:dyDescent="0.2">
      <c r="B139" s="13"/>
      <c r="C139" s="14" t="str">
        <f t="shared" si="3"/>
        <v/>
      </c>
    </row>
    <row r="140" spans="2:3" x14ac:dyDescent="0.2">
      <c r="B140" s="13"/>
      <c r="C140" s="14" t="str">
        <f t="shared" si="3"/>
        <v/>
      </c>
    </row>
    <row r="141" spans="2:3" x14ac:dyDescent="0.2">
      <c r="B141" s="13"/>
      <c r="C141" s="14" t="str">
        <f t="shared" si="3"/>
        <v/>
      </c>
    </row>
    <row r="142" spans="2:3" x14ac:dyDescent="0.2">
      <c r="B142" s="13"/>
      <c r="C142" s="14" t="str">
        <f t="shared" si="3"/>
        <v/>
      </c>
    </row>
    <row r="143" spans="2:3" x14ac:dyDescent="0.2">
      <c r="B143" s="13"/>
      <c r="C143" s="14" t="str">
        <f t="shared" si="3"/>
        <v/>
      </c>
    </row>
    <row r="144" spans="2:3" x14ac:dyDescent="0.2">
      <c r="B144" s="13"/>
      <c r="C144" s="14" t="str">
        <f t="shared" si="3"/>
        <v/>
      </c>
    </row>
    <row r="145" spans="2:3" x14ac:dyDescent="0.2">
      <c r="B145" s="13"/>
      <c r="C145" s="14" t="str">
        <f t="shared" si="3"/>
        <v/>
      </c>
    </row>
    <row r="146" spans="2:3" x14ac:dyDescent="0.2">
      <c r="B146" s="13"/>
      <c r="C146" s="14" t="str">
        <f t="shared" si="3"/>
        <v/>
      </c>
    </row>
    <row r="147" spans="2:3" x14ac:dyDescent="0.2">
      <c r="B147" s="13"/>
      <c r="C147" s="14" t="str">
        <f t="shared" si="3"/>
        <v/>
      </c>
    </row>
    <row r="148" spans="2:3" x14ac:dyDescent="0.2">
      <c r="B148" s="13"/>
      <c r="C148" s="14" t="str">
        <f t="shared" si="3"/>
        <v/>
      </c>
    </row>
    <row r="149" spans="2:3" x14ac:dyDescent="0.2">
      <c r="B149" s="13"/>
      <c r="C149" s="14" t="str">
        <f t="shared" si="3"/>
        <v/>
      </c>
    </row>
    <row r="150" spans="2:3" x14ac:dyDescent="0.2">
      <c r="B150" s="13"/>
      <c r="C150" s="14" t="str">
        <f t="shared" si="3"/>
        <v/>
      </c>
    </row>
    <row r="151" spans="2:3" x14ac:dyDescent="0.2">
      <c r="B151" s="13"/>
      <c r="C151" s="14" t="str">
        <f t="shared" si="3"/>
        <v/>
      </c>
    </row>
    <row r="152" spans="2:3" x14ac:dyDescent="0.2">
      <c r="B152" s="13"/>
      <c r="C152" s="14" t="str">
        <f t="shared" si="3"/>
        <v/>
      </c>
    </row>
    <row r="153" spans="2:3" x14ac:dyDescent="0.2">
      <c r="B153" s="13"/>
      <c r="C153" s="14" t="str">
        <f t="shared" si="3"/>
        <v/>
      </c>
    </row>
    <row r="154" spans="2:3" x14ac:dyDescent="0.2">
      <c r="B154" s="13"/>
      <c r="C154" s="14" t="str">
        <f t="shared" si="3"/>
        <v/>
      </c>
    </row>
    <row r="155" spans="2:3" x14ac:dyDescent="0.2">
      <c r="B155" s="13"/>
      <c r="C155" s="14" t="str">
        <f t="shared" si="3"/>
        <v/>
      </c>
    </row>
    <row r="156" spans="2:3" x14ac:dyDescent="0.2">
      <c r="B156" s="13"/>
      <c r="C156" s="14" t="str">
        <f t="shared" si="3"/>
        <v/>
      </c>
    </row>
    <row r="157" spans="2:3" x14ac:dyDescent="0.2">
      <c r="B157" s="13"/>
      <c r="C157" s="14" t="str">
        <f t="shared" si="3"/>
        <v/>
      </c>
    </row>
    <row r="158" spans="2:3" x14ac:dyDescent="0.2">
      <c r="B158" s="13"/>
      <c r="C158" s="14" t="str">
        <f t="shared" si="3"/>
        <v/>
      </c>
    </row>
    <row r="159" spans="2:3" x14ac:dyDescent="0.2">
      <c r="B159" s="13"/>
      <c r="C159" s="14" t="str">
        <f t="shared" si="3"/>
        <v/>
      </c>
    </row>
    <row r="160" spans="2:3" x14ac:dyDescent="0.2">
      <c r="B160" s="13"/>
      <c r="C160" s="14" t="str">
        <f t="shared" si="3"/>
        <v/>
      </c>
    </row>
    <row r="161" spans="2:3" x14ac:dyDescent="0.2">
      <c r="B161" s="13"/>
      <c r="C161" s="14" t="str">
        <f t="shared" si="3"/>
        <v/>
      </c>
    </row>
    <row r="162" spans="2:3" x14ac:dyDescent="0.2">
      <c r="B162" s="13"/>
      <c r="C162" s="14" t="str">
        <f t="shared" si="3"/>
        <v/>
      </c>
    </row>
    <row r="163" spans="2:3" x14ac:dyDescent="0.2">
      <c r="B163" s="13"/>
      <c r="C163" s="14" t="str">
        <f t="shared" si="3"/>
        <v/>
      </c>
    </row>
    <row r="164" spans="2:3" x14ac:dyDescent="0.2">
      <c r="B164" s="13"/>
      <c r="C164" s="14" t="str">
        <f t="shared" si="3"/>
        <v/>
      </c>
    </row>
    <row r="165" spans="2:3" x14ac:dyDescent="0.2">
      <c r="B165" s="13"/>
      <c r="C165" s="14" t="str">
        <f t="shared" si="3"/>
        <v/>
      </c>
    </row>
    <row r="166" spans="2:3" x14ac:dyDescent="0.2">
      <c r="B166" s="13"/>
      <c r="C166" s="14" t="str">
        <f t="shared" si="3"/>
        <v/>
      </c>
    </row>
    <row r="167" spans="2:3" x14ac:dyDescent="0.2">
      <c r="B167" s="13"/>
      <c r="C167" s="14" t="str">
        <f t="shared" si="3"/>
        <v/>
      </c>
    </row>
    <row r="168" spans="2:3" x14ac:dyDescent="0.2">
      <c r="B168" s="13"/>
      <c r="C168" s="14" t="str">
        <f t="shared" si="3"/>
        <v/>
      </c>
    </row>
    <row r="169" spans="2:3" x14ac:dyDescent="0.2">
      <c r="B169" s="13"/>
      <c r="C169" s="14" t="str">
        <f t="shared" si="3"/>
        <v/>
      </c>
    </row>
    <row r="170" spans="2:3" x14ac:dyDescent="0.2">
      <c r="B170" s="13"/>
      <c r="C170" s="14" t="str">
        <f t="shared" si="3"/>
        <v/>
      </c>
    </row>
    <row r="171" spans="2:3" x14ac:dyDescent="0.2">
      <c r="B171" s="13"/>
      <c r="C171" s="14" t="str">
        <f t="shared" si="3"/>
        <v/>
      </c>
    </row>
    <row r="172" spans="2:3" x14ac:dyDescent="0.2">
      <c r="B172" s="13"/>
      <c r="C172" s="14" t="str">
        <f t="shared" si="3"/>
        <v/>
      </c>
    </row>
    <row r="173" spans="2:3" x14ac:dyDescent="0.2">
      <c r="B173" s="13"/>
      <c r="C173" s="14" t="str">
        <f t="shared" si="3"/>
        <v/>
      </c>
    </row>
    <row r="174" spans="2:3" x14ac:dyDescent="0.2">
      <c r="B174" s="13"/>
      <c r="C174" s="14" t="str">
        <f t="shared" si="3"/>
        <v/>
      </c>
    </row>
    <row r="175" spans="2:3" x14ac:dyDescent="0.2">
      <c r="B175" s="13"/>
      <c r="C175" s="14" t="str">
        <f t="shared" si="3"/>
        <v/>
      </c>
    </row>
    <row r="176" spans="2:3" x14ac:dyDescent="0.2">
      <c r="B176" s="13"/>
      <c r="C176" s="14" t="str">
        <f t="shared" si="3"/>
        <v/>
      </c>
    </row>
    <row r="177" spans="2:3" x14ac:dyDescent="0.2">
      <c r="B177" s="13"/>
      <c r="C177" s="14" t="str">
        <f t="shared" si="3"/>
        <v/>
      </c>
    </row>
    <row r="178" spans="2:3" x14ac:dyDescent="0.2">
      <c r="B178" s="13"/>
      <c r="C178" s="14" t="str">
        <f t="shared" si="3"/>
        <v/>
      </c>
    </row>
    <row r="179" spans="2:3" x14ac:dyDescent="0.2">
      <c r="B179" s="13"/>
      <c r="C179" s="14" t="str">
        <f t="shared" si="3"/>
        <v/>
      </c>
    </row>
    <row r="180" spans="2:3" x14ac:dyDescent="0.2">
      <c r="B180" s="13"/>
      <c r="C180" s="14" t="str">
        <f t="shared" si="3"/>
        <v/>
      </c>
    </row>
    <row r="181" spans="2:3" x14ac:dyDescent="0.2">
      <c r="B181" s="13"/>
      <c r="C181" s="14" t="str">
        <f t="shared" si="3"/>
        <v/>
      </c>
    </row>
    <row r="182" spans="2:3" x14ac:dyDescent="0.2">
      <c r="B182" s="13"/>
      <c r="C182" s="14" t="str">
        <f t="shared" si="3"/>
        <v/>
      </c>
    </row>
    <row r="183" spans="2:3" x14ac:dyDescent="0.2">
      <c r="B183" s="13"/>
      <c r="C183" s="14" t="str">
        <f t="shared" si="3"/>
        <v/>
      </c>
    </row>
    <row r="184" spans="2:3" x14ac:dyDescent="0.2">
      <c r="B184" s="13"/>
      <c r="C184" s="14" t="str">
        <f t="shared" si="3"/>
        <v/>
      </c>
    </row>
    <row r="185" spans="2:3" x14ac:dyDescent="0.2">
      <c r="B185" s="13"/>
      <c r="C185" s="14" t="str">
        <f t="shared" si="3"/>
        <v/>
      </c>
    </row>
    <row r="186" spans="2:3" x14ac:dyDescent="0.2">
      <c r="B186" s="13"/>
      <c r="C186" s="14" t="str">
        <f t="shared" si="3"/>
        <v/>
      </c>
    </row>
    <row r="187" spans="2:3" x14ac:dyDescent="0.2">
      <c r="B187" s="13"/>
      <c r="C187" s="14" t="str">
        <f t="shared" si="3"/>
        <v/>
      </c>
    </row>
    <row r="188" spans="2:3" x14ac:dyDescent="0.2">
      <c r="B188" s="13"/>
      <c r="C188" s="14" t="str">
        <f t="shared" si="3"/>
        <v/>
      </c>
    </row>
    <row r="189" spans="2:3" x14ac:dyDescent="0.2">
      <c r="B189" s="13"/>
      <c r="C189" s="14" t="str">
        <f t="shared" si="3"/>
        <v/>
      </c>
    </row>
    <row r="190" spans="2:3" x14ac:dyDescent="0.2">
      <c r="B190" s="13"/>
      <c r="C190" s="14" t="str">
        <f t="shared" si="3"/>
        <v/>
      </c>
    </row>
    <row r="191" spans="2:3" x14ac:dyDescent="0.2">
      <c r="B191" s="13"/>
      <c r="C191" s="14" t="str">
        <f t="shared" si="3"/>
        <v/>
      </c>
    </row>
    <row r="192" spans="2:3" x14ac:dyDescent="0.2">
      <c r="B192" s="13"/>
      <c r="C192" s="14" t="str">
        <f t="shared" si="3"/>
        <v/>
      </c>
    </row>
    <row r="193" spans="2:3" x14ac:dyDescent="0.2">
      <c r="B193" s="13"/>
      <c r="C193" s="14" t="str">
        <f t="shared" si="3"/>
        <v/>
      </c>
    </row>
    <row r="194" spans="2:3" x14ac:dyDescent="0.2">
      <c r="B194" s="13"/>
      <c r="C194" s="14" t="str">
        <f t="shared" si="3"/>
        <v/>
      </c>
    </row>
    <row r="195" spans="2:3" x14ac:dyDescent="0.2">
      <c r="B195" s="13"/>
      <c r="C195" s="14" t="str">
        <f t="shared" si="3"/>
        <v/>
      </c>
    </row>
    <row r="196" spans="2:3" x14ac:dyDescent="0.2">
      <c r="B196" s="13"/>
      <c r="C196" s="14" t="str">
        <f t="shared" si="3"/>
        <v/>
      </c>
    </row>
    <row r="197" spans="2:3" x14ac:dyDescent="0.2">
      <c r="B197" s="13"/>
      <c r="C197" s="14" t="str">
        <f t="shared" si="3"/>
        <v/>
      </c>
    </row>
    <row r="198" spans="2:3" x14ac:dyDescent="0.2">
      <c r="B198" s="13"/>
      <c r="C198" s="14" t="str">
        <f t="shared" ref="C198:C261" si="4">IF(ISNUMBER(B198),IF(OR(B198&lt;$F$18,B198&gt;$F$19),"Outlier",""),"")</f>
        <v/>
      </c>
    </row>
    <row r="199" spans="2:3" x14ac:dyDescent="0.2">
      <c r="B199" s="13"/>
      <c r="C199" s="14" t="str">
        <f t="shared" si="4"/>
        <v/>
      </c>
    </row>
    <row r="200" spans="2:3" x14ac:dyDescent="0.2">
      <c r="B200" s="13"/>
      <c r="C200" s="14" t="str">
        <f t="shared" si="4"/>
        <v/>
      </c>
    </row>
    <row r="201" spans="2:3" x14ac:dyDescent="0.2">
      <c r="B201" s="13"/>
      <c r="C201" s="14" t="str">
        <f t="shared" si="4"/>
        <v/>
      </c>
    </row>
    <row r="202" spans="2:3" x14ac:dyDescent="0.2">
      <c r="B202" s="13"/>
      <c r="C202" s="14" t="str">
        <f t="shared" si="4"/>
        <v/>
      </c>
    </row>
    <row r="203" spans="2:3" x14ac:dyDescent="0.2">
      <c r="B203" s="13"/>
      <c r="C203" s="14" t="str">
        <f t="shared" si="4"/>
        <v/>
      </c>
    </row>
    <row r="204" spans="2:3" x14ac:dyDescent="0.2">
      <c r="B204" s="13"/>
      <c r="C204" s="14" t="str">
        <f t="shared" si="4"/>
        <v/>
      </c>
    </row>
    <row r="205" spans="2:3" x14ac:dyDescent="0.2">
      <c r="B205" s="13"/>
      <c r="C205" s="14" t="str">
        <f t="shared" si="4"/>
        <v/>
      </c>
    </row>
    <row r="206" spans="2:3" x14ac:dyDescent="0.2">
      <c r="B206" s="13"/>
      <c r="C206" s="14" t="str">
        <f t="shared" si="4"/>
        <v/>
      </c>
    </row>
    <row r="207" spans="2:3" x14ac:dyDescent="0.2">
      <c r="B207" s="13"/>
      <c r="C207" s="14" t="str">
        <f t="shared" si="4"/>
        <v/>
      </c>
    </row>
    <row r="208" spans="2:3" x14ac:dyDescent="0.2">
      <c r="B208" s="13"/>
      <c r="C208" s="14" t="str">
        <f t="shared" si="4"/>
        <v/>
      </c>
    </row>
    <row r="209" spans="2:3" x14ac:dyDescent="0.2">
      <c r="B209" s="13"/>
      <c r="C209" s="14" t="str">
        <f t="shared" si="4"/>
        <v/>
      </c>
    </row>
    <row r="210" spans="2:3" x14ac:dyDescent="0.2">
      <c r="B210" s="13"/>
      <c r="C210" s="14" t="str">
        <f t="shared" si="4"/>
        <v/>
      </c>
    </row>
    <row r="211" spans="2:3" x14ac:dyDescent="0.2">
      <c r="B211" s="13"/>
      <c r="C211" s="14" t="str">
        <f t="shared" si="4"/>
        <v/>
      </c>
    </row>
    <row r="212" spans="2:3" x14ac:dyDescent="0.2">
      <c r="B212" s="13"/>
      <c r="C212" s="14" t="str">
        <f t="shared" si="4"/>
        <v/>
      </c>
    </row>
    <row r="213" spans="2:3" x14ac:dyDescent="0.2">
      <c r="B213" s="13"/>
      <c r="C213" s="14" t="str">
        <f t="shared" si="4"/>
        <v/>
      </c>
    </row>
    <row r="214" spans="2:3" x14ac:dyDescent="0.2">
      <c r="B214" s="13"/>
      <c r="C214" s="14" t="str">
        <f t="shared" si="4"/>
        <v/>
      </c>
    </row>
    <row r="215" spans="2:3" x14ac:dyDescent="0.2">
      <c r="B215" s="13"/>
      <c r="C215" s="14" t="str">
        <f t="shared" si="4"/>
        <v/>
      </c>
    </row>
    <row r="216" spans="2:3" x14ac:dyDescent="0.2">
      <c r="B216" s="13"/>
      <c r="C216" s="14" t="str">
        <f t="shared" si="4"/>
        <v/>
      </c>
    </row>
    <row r="217" spans="2:3" x14ac:dyDescent="0.2">
      <c r="B217" s="13"/>
      <c r="C217" s="14" t="str">
        <f t="shared" si="4"/>
        <v/>
      </c>
    </row>
    <row r="218" spans="2:3" x14ac:dyDescent="0.2">
      <c r="B218" s="13"/>
      <c r="C218" s="14" t="str">
        <f t="shared" si="4"/>
        <v/>
      </c>
    </row>
    <row r="219" spans="2:3" x14ac:dyDescent="0.2">
      <c r="B219" s="13"/>
      <c r="C219" s="14" t="str">
        <f t="shared" si="4"/>
        <v/>
      </c>
    </row>
    <row r="220" spans="2:3" x14ac:dyDescent="0.2">
      <c r="B220" s="13"/>
      <c r="C220" s="14" t="str">
        <f t="shared" si="4"/>
        <v/>
      </c>
    </row>
    <row r="221" spans="2:3" x14ac:dyDescent="0.2">
      <c r="B221" s="13"/>
      <c r="C221" s="14" t="str">
        <f t="shared" si="4"/>
        <v/>
      </c>
    </row>
    <row r="222" spans="2:3" x14ac:dyDescent="0.2">
      <c r="B222" s="13"/>
      <c r="C222" s="14" t="str">
        <f t="shared" si="4"/>
        <v/>
      </c>
    </row>
    <row r="223" spans="2:3" x14ac:dyDescent="0.2">
      <c r="B223" s="13"/>
      <c r="C223" s="14" t="str">
        <f t="shared" si="4"/>
        <v/>
      </c>
    </row>
    <row r="224" spans="2:3" x14ac:dyDescent="0.2">
      <c r="B224" s="13"/>
      <c r="C224" s="14" t="str">
        <f t="shared" si="4"/>
        <v/>
      </c>
    </row>
    <row r="225" spans="2:3" x14ac:dyDescent="0.2">
      <c r="B225" s="13"/>
      <c r="C225" s="14" t="str">
        <f t="shared" si="4"/>
        <v/>
      </c>
    </row>
    <row r="226" spans="2:3" x14ac:dyDescent="0.2">
      <c r="B226" s="13"/>
      <c r="C226" s="14" t="str">
        <f t="shared" si="4"/>
        <v/>
      </c>
    </row>
    <row r="227" spans="2:3" x14ac:dyDescent="0.2">
      <c r="B227" s="13"/>
      <c r="C227" s="14" t="str">
        <f t="shared" si="4"/>
        <v/>
      </c>
    </row>
    <row r="228" spans="2:3" x14ac:dyDescent="0.2">
      <c r="B228" s="13"/>
      <c r="C228" s="14" t="str">
        <f t="shared" si="4"/>
        <v/>
      </c>
    </row>
    <row r="229" spans="2:3" x14ac:dyDescent="0.2">
      <c r="B229" s="13"/>
      <c r="C229" s="14" t="str">
        <f t="shared" si="4"/>
        <v/>
      </c>
    </row>
    <row r="230" spans="2:3" x14ac:dyDescent="0.2">
      <c r="B230" s="13"/>
      <c r="C230" s="14" t="str">
        <f t="shared" si="4"/>
        <v/>
      </c>
    </row>
    <row r="231" spans="2:3" x14ac:dyDescent="0.2">
      <c r="B231" s="13"/>
      <c r="C231" s="14" t="str">
        <f t="shared" si="4"/>
        <v/>
      </c>
    </row>
    <row r="232" spans="2:3" x14ac:dyDescent="0.2">
      <c r="B232" s="13"/>
      <c r="C232" s="14" t="str">
        <f t="shared" si="4"/>
        <v/>
      </c>
    </row>
    <row r="233" spans="2:3" x14ac:dyDescent="0.2">
      <c r="B233" s="13"/>
      <c r="C233" s="14" t="str">
        <f t="shared" si="4"/>
        <v/>
      </c>
    </row>
    <row r="234" spans="2:3" x14ac:dyDescent="0.2">
      <c r="B234" s="13"/>
      <c r="C234" s="14" t="str">
        <f t="shared" si="4"/>
        <v/>
      </c>
    </row>
    <row r="235" spans="2:3" x14ac:dyDescent="0.2">
      <c r="B235" s="13"/>
      <c r="C235" s="14" t="str">
        <f t="shared" si="4"/>
        <v/>
      </c>
    </row>
    <row r="236" spans="2:3" x14ac:dyDescent="0.2">
      <c r="B236" s="13"/>
      <c r="C236" s="14" t="str">
        <f t="shared" si="4"/>
        <v/>
      </c>
    </row>
    <row r="237" spans="2:3" x14ac:dyDescent="0.2">
      <c r="B237" s="13"/>
      <c r="C237" s="14" t="str">
        <f t="shared" si="4"/>
        <v/>
      </c>
    </row>
    <row r="238" spans="2:3" x14ac:dyDescent="0.2">
      <c r="B238" s="13"/>
      <c r="C238" s="14" t="str">
        <f t="shared" si="4"/>
        <v/>
      </c>
    </row>
    <row r="239" spans="2:3" x14ac:dyDescent="0.2">
      <c r="B239" s="13"/>
      <c r="C239" s="14" t="str">
        <f t="shared" si="4"/>
        <v/>
      </c>
    </row>
    <row r="240" spans="2:3" x14ac:dyDescent="0.2">
      <c r="B240" s="13"/>
      <c r="C240" s="14" t="str">
        <f t="shared" si="4"/>
        <v/>
      </c>
    </row>
    <row r="241" spans="2:3" x14ac:dyDescent="0.2">
      <c r="B241" s="13"/>
      <c r="C241" s="14" t="str">
        <f t="shared" si="4"/>
        <v/>
      </c>
    </row>
    <row r="242" spans="2:3" x14ac:dyDescent="0.2">
      <c r="B242" s="13"/>
      <c r="C242" s="14" t="str">
        <f t="shared" si="4"/>
        <v/>
      </c>
    </row>
    <row r="243" spans="2:3" x14ac:dyDescent="0.2">
      <c r="B243" s="13"/>
      <c r="C243" s="14" t="str">
        <f t="shared" si="4"/>
        <v/>
      </c>
    </row>
    <row r="244" spans="2:3" x14ac:dyDescent="0.2">
      <c r="B244" s="13"/>
      <c r="C244" s="14" t="str">
        <f t="shared" si="4"/>
        <v/>
      </c>
    </row>
    <row r="245" spans="2:3" x14ac:dyDescent="0.2">
      <c r="B245" s="13"/>
      <c r="C245" s="14" t="str">
        <f t="shared" si="4"/>
        <v/>
      </c>
    </row>
    <row r="246" spans="2:3" x14ac:dyDescent="0.2">
      <c r="B246" s="13"/>
      <c r="C246" s="14" t="str">
        <f t="shared" si="4"/>
        <v/>
      </c>
    </row>
    <row r="247" spans="2:3" x14ac:dyDescent="0.2">
      <c r="B247" s="13"/>
      <c r="C247" s="14" t="str">
        <f t="shared" si="4"/>
        <v/>
      </c>
    </row>
    <row r="248" spans="2:3" x14ac:dyDescent="0.2">
      <c r="B248" s="13"/>
      <c r="C248" s="14" t="str">
        <f t="shared" si="4"/>
        <v/>
      </c>
    </row>
    <row r="249" spans="2:3" x14ac:dyDescent="0.2">
      <c r="B249" s="13"/>
      <c r="C249" s="14" t="str">
        <f t="shared" si="4"/>
        <v/>
      </c>
    </row>
    <row r="250" spans="2:3" x14ac:dyDescent="0.2">
      <c r="B250" s="13"/>
      <c r="C250" s="14" t="str">
        <f t="shared" si="4"/>
        <v/>
      </c>
    </row>
    <row r="251" spans="2:3" x14ac:dyDescent="0.2">
      <c r="B251" s="13"/>
      <c r="C251" s="14" t="str">
        <f t="shared" si="4"/>
        <v/>
      </c>
    </row>
    <row r="252" spans="2:3" x14ac:dyDescent="0.2">
      <c r="B252" s="13"/>
      <c r="C252" s="14" t="str">
        <f t="shared" si="4"/>
        <v/>
      </c>
    </row>
    <row r="253" spans="2:3" x14ac:dyDescent="0.2">
      <c r="B253" s="13"/>
      <c r="C253" s="14" t="str">
        <f t="shared" si="4"/>
        <v/>
      </c>
    </row>
    <row r="254" spans="2:3" x14ac:dyDescent="0.2">
      <c r="B254" s="13"/>
      <c r="C254" s="14" t="str">
        <f t="shared" si="4"/>
        <v/>
      </c>
    </row>
    <row r="255" spans="2:3" x14ac:dyDescent="0.2">
      <c r="B255" s="13"/>
      <c r="C255" s="14" t="str">
        <f t="shared" si="4"/>
        <v/>
      </c>
    </row>
    <row r="256" spans="2:3" x14ac:dyDescent="0.2">
      <c r="B256" s="13"/>
      <c r="C256" s="14" t="str">
        <f t="shared" si="4"/>
        <v/>
      </c>
    </row>
    <row r="257" spans="2:3" x14ac:dyDescent="0.2">
      <c r="B257" s="13"/>
      <c r="C257" s="14" t="str">
        <f t="shared" si="4"/>
        <v/>
      </c>
    </row>
    <row r="258" spans="2:3" x14ac:dyDescent="0.2">
      <c r="B258" s="13"/>
      <c r="C258" s="14" t="str">
        <f t="shared" si="4"/>
        <v/>
      </c>
    </row>
    <row r="259" spans="2:3" x14ac:dyDescent="0.2">
      <c r="B259" s="13"/>
      <c r="C259" s="14" t="str">
        <f t="shared" si="4"/>
        <v/>
      </c>
    </row>
    <row r="260" spans="2:3" x14ac:dyDescent="0.2">
      <c r="B260" s="13"/>
      <c r="C260" s="14" t="str">
        <f t="shared" si="4"/>
        <v/>
      </c>
    </row>
    <row r="261" spans="2:3" x14ac:dyDescent="0.2">
      <c r="B261" s="13"/>
      <c r="C261" s="14" t="str">
        <f t="shared" si="4"/>
        <v/>
      </c>
    </row>
    <row r="262" spans="2:3" x14ac:dyDescent="0.2">
      <c r="B262" s="13"/>
      <c r="C262" s="14" t="str">
        <f t="shared" ref="C262:C325" si="5">IF(ISNUMBER(B262),IF(OR(B262&lt;$F$18,B262&gt;$F$19),"Outlier",""),"")</f>
        <v/>
      </c>
    </row>
    <row r="263" spans="2:3" x14ac:dyDescent="0.2">
      <c r="B263" s="13"/>
      <c r="C263" s="14" t="str">
        <f t="shared" si="5"/>
        <v/>
      </c>
    </row>
    <row r="264" spans="2:3" x14ac:dyDescent="0.2">
      <c r="B264" s="13"/>
      <c r="C264" s="14" t="str">
        <f t="shared" si="5"/>
        <v/>
      </c>
    </row>
    <row r="265" spans="2:3" x14ac:dyDescent="0.2">
      <c r="B265" s="13"/>
      <c r="C265" s="14" t="str">
        <f t="shared" si="5"/>
        <v/>
      </c>
    </row>
    <row r="266" spans="2:3" x14ac:dyDescent="0.2">
      <c r="B266" s="13"/>
      <c r="C266" s="14" t="str">
        <f t="shared" si="5"/>
        <v/>
      </c>
    </row>
    <row r="267" spans="2:3" x14ac:dyDescent="0.2">
      <c r="B267" s="13"/>
      <c r="C267" s="14" t="str">
        <f t="shared" si="5"/>
        <v/>
      </c>
    </row>
    <row r="268" spans="2:3" x14ac:dyDescent="0.2">
      <c r="B268" s="13"/>
      <c r="C268" s="14" t="str">
        <f t="shared" si="5"/>
        <v/>
      </c>
    </row>
    <row r="269" spans="2:3" x14ac:dyDescent="0.2">
      <c r="B269" s="13"/>
      <c r="C269" s="14" t="str">
        <f t="shared" si="5"/>
        <v/>
      </c>
    </row>
    <row r="270" spans="2:3" x14ac:dyDescent="0.2">
      <c r="B270" s="13"/>
      <c r="C270" s="14" t="str">
        <f t="shared" si="5"/>
        <v/>
      </c>
    </row>
    <row r="271" spans="2:3" x14ac:dyDescent="0.2">
      <c r="B271" s="13"/>
      <c r="C271" s="14" t="str">
        <f t="shared" si="5"/>
        <v/>
      </c>
    </row>
    <row r="272" spans="2:3" x14ac:dyDescent="0.2">
      <c r="B272" s="13"/>
      <c r="C272" s="14" t="str">
        <f t="shared" si="5"/>
        <v/>
      </c>
    </row>
    <row r="273" spans="2:3" x14ac:dyDescent="0.2">
      <c r="B273" s="13"/>
      <c r="C273" s="14" t="str">
        <f t="shared" si="5"/>
        <v/>
      </c>
    </row>
    <row r="274" spans="2:3" x14ac:dyDescent="0.2">
      <c r="B274" s="13"/>
      <c r="C274" s="14" t="str">
        <f t="shared" si="5"/>
        <v/>
      </c>
    </row>
    <row r="275" spans="2:3" x14ac:dyDescent="0.2">
      <c r="B275" s="13"/>
      <c r="C275" s="14" t="str">
        <f t="shared" si="5"/>
        <v/>
      </c>
    </row>
    <row r="276" spans="2:3" x14ac:dyDescent="0.2">
      <c r="B276" s="13"/>
      <c r="C276" s="14" t="str">
        <f t="shared" si="5"/>
        <v/>
      </c>
    </row>
    <row r="277" spans="2:3" x14ac:dyDescent="0.2">
      <c r="B277" s="13"/>
      <c r="C277" s="14" t="str">
        <f t="shared" si="5"/>
        <v/>
      </c>
    </row>
    <row r="278" spans="2:3" x14ac:dyDescent="0.2">
      <c r="B278" s="13"/>
      <c r="C278" s="14" t="str">
        <f t="shared" si="5"/>
        <v/>
      </c>
    </row>
    <row r="279" spans="2:3" x14ac:dyDescent="0.2">
      <c r="B279" s="13"/>
      <c r="C279" s="14" t="str">
        <f t="shared" si="5"/>
        <v/>
      </c>
    </row>
    <row r="280" spans="2:3" x14ac:dyDescent="0.2">
      <c r="B280" s="13"/>
      <c r="C280" s="14" t="str">
        <f t="shared" si="5"/>
        <v/>
      </c>
    </row>
    <row r="281" spans="2:3" x14ac:dyDescent="0.2">
      <c r="B281" s="13"/>
      <c r="C281" s="14" t="str">
        <f t="shared" si="5"/>
        <v/>
      </c>
    </row>
    <row r="282" spans="2:3" x14ac:dyDescent="0.2">
      <c r="B282" s="13"/>
      <c r="C282" s="14" t="str">
        <f t="shared" si="5"/>
        <v/>
      </c>
    </row>
    <row r="283" spans="2:3" x14ac:dyDescent="0.2">
      <c r="B283" s="13"/>
      <c r="C283" s="14" t="str">
        <f t="shared" si="5"/>
        <v/>
      </c>
    </row>
    <row r="284" spans="2:3" x14ac:dyDescent="0.2">
      <c r="B284" s="13"/>
      <c r="C284" s="14" t="str">
        <f t="shared" si="5"/>
        <v/>
      </c>
    </row>
    <row r="285" spans="2:3" x14ac:dyDescent="0.2">
      <c r="B285" s="13"/>
      <c r="C285" s="14" t="str">
        <f t="shared" si="5"/>
        <v/>
      </c>
    </row>
    <row r="286" spans="2:3" x14ac:dyDescent="0.2">
      <c r="B286" s="13"/>
      <c r="C286" s="14" t="str">
        <f t="shared" si="5"/>
        <v/>
      </c>
    </row>
    <row r="287" spans="2:3" x14ac:dyDescent="0.2">
      <c r="B287" s="13"/>
      <c r="C287" s="14" t="str">
        <f t="shared" si="5"/>
        <v/>
      </c>
    </row>
    <row r="288" spans="2:3" x14ac:dyDescent="0.2">
      <c r="B288" s="13"/>
      <c r="C288" s="14" t="str">
        <f t="shared" si="5"/>
        <v/>
      </c>
    </row>
    <row r="289" spans="2:3" x14ac:dyDescent="0.2">
      <c r="B289" s="13"/>
      <c r="C289" s="14" t="str">
        <f t="shared" si="5"/>
        <v/>
      </c>
    </row>
    <row r="290" spans="2:3" x14ac:dyDescent="0.2">
      <c r="B290" s="13"/>
      <c r="C290" s="14" t="str">
        <f t="shared" si="5"/>
        <v/>
      </c>
    </row>
    <row r="291" spans="2:3" x14ac:dyDescent="0.2">
      <c r="B291" s="13"/>
      <c r="C291" s="14" t="str">
        <f t="shared" si="5"/>
        <v/>
      </c>
    </row>
    <row r="292" spans="2:3" x14ac:dyDescent="0.2">
      <c r="B292" s="13"/>
      <c r="C292" s="14" t="str">
        <f t="shared" si="5"/>
        <v/>
      </c>
    </row>
    <row r="293" spans="2:3" x14ac:dyDescent="0.2">
      <c r="B293" s="13"/>
      <c r="C293" s="14" t="str">
        <f t="shared" si="5"/>
        <v/>
      </c>
    </row>
    <row r="294" spans="2:3" x14ac:dyDescent="0.2">
      <c r="B294" s="13"/>
      <c r="C294" s="14" t="str">
        <f t="shared" si="5"/>
        <v/>
      </c>
    </row>
    <row r="295" spans="2:3" x14ac:dyDescent="0.2">
      <c r="B295" s="13"/>
      <c r="C295" s="14" t="str">
        <f t="shared" si="5"/>
        <v/>
      </c>
    </row>
    <row r="296" spans="2:3" x14ac:dyDescent="0.2">
      <c r="B296" s="13"/>
      <c r="C296" s="14" t="str">
        <f t="shared" si="5"/>
        <v/>
      </c>
    </row>
    <row r="297" spans="2:3" x14ac:dyDescent="0.2">
      <c r="B297" s="13"/>
      <c r="C297" s="14" t="str">
        <f t="shared" si="5"/>
        <v/>
      </c>
    </row>
    <row r="298" spans="2:3" x14ac:dyDescent="0.2">
      <c r="B298" s="13"/>
      <c r="C298" s="14" t="str">
        <f t="shared" si="5"/>
        <v/>
      </c>
    </row>
    <row r="299" spans="2:3" x14ac:dyDescent="0.2">
      <c r="B299" s="13"/>
      <c r="C299" s="14" t="str">
        <f t="shared" si="5"/>
        <v/>
      </c>
    </row>
    <row r="300" spans="2:3" x14ac:dyDescent="0.2">
      <c r="B300" s="13"/>
      <c r="C300" s="14" t="str">
        <f t="shared" si="5"/>
        <v/>
      </c>
    </row>
    <row r="301" spans="2:3" x14ac:dyDescent="0.2">
      <c r="B301" s="13"/>
      <c r="C301" s="14" t="str">
        <f t="shared" si="5"/>
        <v/>
      </c>
    </row>
    <row r="302" spans="2:3" x14ac:dyDescent="0.2">
      <c r="B302" s="13"/>
      <c r="C302" s="14" t="str">
        <f t="shared" si="5"/>
        <v/>
      </c>
    </row>
    <row r="303" spans="2:3" x14ac:dyDescent="0.2">
      <c r="B303" s="13"/>
      <c r="C303" s="14" t="str">
        <f t="shared" si="5"/>
        <v/>
      </c>
    </row>
    <row r="304" spans="2:3" x14ac:dyDescent="0.2">
      <c r="B304" s="13"/>
      <c r="C304" s="14" t="str">
        <f t="shared" si="5"/>
        <v/>
      </c>
    </row>
    <row r="305" spans="2:3" x14ac:dyDescent="0.2">
      <c r="B305" s="13"/>
      <c r="C305" s="14" t="str">
        <f t="shared" si="5"/>
        <v/>
      </c>
    </row>
    <row r="306" spans="2:3" x14ac:dyDescent="0.2">
      <c r="B306" s="13"/>
      <c r="C306" s="14" t="str">
        <f t="shared" si="5"/>
        <v/>
      </c>
    </row>
    <row r="307" spans="2:3" x14ac:dyDescent="0.2">
      <c r="B307" s="13"/>
      <c r="C307" s="14" t="str">
        <f t="shared" si="5"/>
        <v/>
      </c>
    </row>
    <row r="308" spans="2:3" x14ac:dyDescent="0.2">
      <c r="B308" s="13"/>
      <c r="C308" s="14" t="str">
        <f t="shared" si="5"/>
        <v/>
      </c>
    </row>
    <row r="309" spans="2:3" x14ac:dyDescent="0.2">
      <c r="B309" s="13"/>
      <c r="C309" s="14" t="str">
        <f t="shared" si="5"/>
        <v/>
      </c>
    </row>
    <row r="310" spans="2:3" x14ac:dyDescent="0.2">
      <c r="B310" s="13"/>
      <c r="C310" s="14" t="str">
        <f t="shared" si="5"/>
        <v/>
      </c>
    </row>
    <row r="311" spans="2:3" x14ac:dyDescent="0.2">
      <c r="B311" s="13"/>
      <c r="C311" s="14" t="str">
        <f t="shared" si="5"/>
        <v/>
      </c>
    </row>
    <row r="312" spans="2:3" x14ac:dyDescent="0.2">
      <c r="B312" s="13"/>
      <c r="C312" s="14" t="str">
        <f t="shared" si="5"/>
        <v/>
      </c>
    </row>
    <row r="313" spans="2:3" x14ac:dyDescent="0.2">
      <c r="B313" s="13"/>
      <c r="C313" s="14" t="str">
        <f t="shared" si="5"/>
        <v/>
      </c>
    </row>
    <row r="314" spans="2:3" x14ac:dyDescent="0.2">
      <c r="B314" s="13"/>
      <c r="C314" s="14" t="str">
        <f t="shared" si="5"/>
        <v/>
      </c>
    </row>
    <row r="315" spans="2:3" x14ac:dyDescent="0.2">
      <c r="B315" s="13"/>
      <c r="C315" s="14" t="str">
        <f t="shared" si="5"/>
        <v/>
      </c>
    </row>
    <row r="316" spans="2:3" x14ac:dyDescent="0.2">
      <c r="B316" s="13"/>
      <c r="C316" s="14" t="str">
        <f t="shared" si="5"/>
        <v/>
      </c>
    </row>
    <row r="317" spans="2:3" x14ac:dyDescent="0.2">
      <c r="B317" s="13"/>
      <c r="C317" s="14" t="str">
        <f t="shared" si="5"/>
        <v/>
      </c>
    </row>
    <row r="318" spans="2:3" x14ac:dyDescent="0.2">
      <c r="B318" s="13"/>
      <c r="C318" s="14" t="str">
        <f t="shared" si="5"/>
        <v/>
      </c>
    </row>
    <row r="319" spans="2:3" x14ac:dyDescent="0.2">
      <c r="B319" s="13"/>
      <c r="C319" s="14" t="str">
        <f t="shared" si="5"/>
        <v/>
      </c>
    </row>
    <row r="320" spans="2:3" x14ac:dyDescent="0.2">
      <c r="B320" s="13"/>
      <c r="C320" s="14" t="str">
        <f t="shared" si="5"/>
        <v/>
      </c>
    </row>
    <row r="321" spans="2:3" x14ac:dyDescent="0.2">
      <c r="B321" s="13"/>
      <c r="C321" s="14" t="str">
        <f t="shared" si="5"/>
        <v/>
      </c>
    </row>
    <row r="322" spans="2:3" x14ac:dyDescent="0.2">
      <c r="B322" s="13"/>
      <c r="C322" s="14" t="str">
        <f t="shared" si="5"/>
        <v/>
      </c>
    </row>
    <row r="323" spans="2:3" x14ac:dyDescent="0.2">
      <c r="B323" s="13"/>
      <c r="C323" s="14" t="str">
        <f t="shared" si="5"/>
        <v/>
      </c>
    </row>
    <row r="324" spans="2:3" x14ac:dyDescent="0.2">
      <c r="B324" s="13"/>
      <c r="C324" s="14" t="str">
        <f t="shared" si="5"/>
        <v/>
      </c>
    </row>
    <row r="325" spans="2:3" x14ac:dyDescent="0.2">
      <c r="B325" s="13"/>
      <c r="C325" s="14" t="str">
        <f t="shared" si="5"/>
        <v/>
      </c>
    </row>
    <row r="326" spans="2:3" x14ac:dyDescent="0.2">
      <c r="B326" s="13"/>
      <c r="C326" s="14" t="str">
        <f t="shared" ref="C326:C389" si="6">IF(ISNUMBER(B326),IF(OR(B326&lt;$F$18,B326&gt;$F$19),"Outlier",""),"")</f>
        <v/>
      </c>
    </row>
    <row r="327" spans="2:3" x14ac:dyDescent="0.2">
      <c r="B327" s="13"/>
      <c r="C327" s="14" t="str">
        <f t="shared" si="6"/>
        <v/>
      </c>
    </row>
    <row r="328" spans="2:3" x14ac:dyDescent="0.2">
      <c r="B328" s="13"/>
      <c r="C328" s="14" t="str">
        <f t="shared" si="6"/>
        <v/>
      </c>
    </row>
    <row r="329" spans="2:3" x14ac:dyDescent="0.2">
      <c r="B329" s="13"/>
      <c r="C329" s="14" t="str">
        <f t="shared" si="6"/>
        <v/>
      </c>
    </row>
    <row r="330" spans="2:3" x14ac:dyDescent="0.2">
      <c r="B330" s="13"/>
      <c r="C330" s="14" t="str">
        <f t="shared" si="6"/>
        <v/>
      </c>
    </row>
    <row r="331" spans="2:3" x14ac:dyDescent="0.2">
      <c r="B331" s="13"/>
      <c r="C331" s="14" t="str">
        <f t="shared" si="6"/>
        <v/>
      </c>
    </row>
    <row r="332" spans="2:3" x14ac:dyDescent="0.2">
      <c r="B332" s="13"/>
      <c r="C332" s="14" t="str">
        <f t="shared" si="6"/>
        <v/>
      </c>
    </row>
    <row r="333" spans="2:3" x14ac:dyDescent="0.2">
      <c r="B333" s="13"/>
      <c r="C333" s="14" t="str">
        <f t="shared" si="6"/>
        <v/>
      </c>
    </row>
    <row r="334" spans="2:3" x14ac:dyDescent="0.2">
      <c r="B334" s="13"/>
      <c r="C334" s="14" t="str">
        <f t="shared" si="6"/>
        <v/>
      </c>
    </row>
    <row r="335" spans="2:3" x14ac:dyDescent="0.2">
      <c r="B335" s="13"/>
      <c r="C335" s="14" t="str">
        <f t="shared" si="6"/>
        <v/>
      </c>
    </row>
    <row r="336" spans="2:3" x14ac:dyDescent="0.2">
      <c r="B336" s="13"/>
      <c r="C336" s="14" t="str">
        <f t="shared" si="6"/>
        <v/>
      </c>
    </row>
    <row r="337" spans="2:3" x14ac:dyDescent="0.2">
      <c r="B337" s="13"/>
      <c r="C337" s="14" t="str">
        <f t="shared" si="6"/>
        <v/>
      </c>
    </row>
    <row r="338" spans="2:3" x14ac:dyDescent="0.2">
      <c r="B338" s="13"/>
      <c r="C338" s="14" t="str">
        <f t="shared" si="6"/>
        <v/>
      </c>
    </row>
    <row r="339" spans="2:3" x14ac:dyDescent="0.2">
      <c r="B339" s="13"/>
      <c r="C339" s="14" t="str">
        <f t="shared" si="6"/>
        <v/>
      </c>
    </row>
    <row r="340" spans="2:3" x14ac:dyDescent="0.2">
      <c r="B340" s="13"/>
      <c r="C340" s="14" t="str">
        <f t="shared" si="6"/>
        <v/>
      </c>
    </row>
    <row r="341" spans="2:3" x14ac:dyDescent="0.2">
      <c r="B341" s="13"/>
      <c r="C341" s="14" t="str">
        <f t="shared" si="6"/>
        <v/>
      </c>
    </row>
    <row r="342" spans="2:3" x14ac:dyDescent="0.2">
      <c r="B342" s="13"/>
      <c r="C342" s="14" t="str">
        <f t="shared" si="6"/>
        <v/>
      </c>
    </row>
    <row r="343" spans="2:3" x14ac:dyDescent="0.2">
      <c r="B343" s="13"/>
      <c r="C343" s="14" t="str">
        <f t="shared" si="6"/>
        <v/>
      </c>
    </row>
    <row r="344" spans="2:3" x14ac:dyDescent="0.2">
      <c r="B344" s="13"/>
      <c r="C344" s="14" t="str">
        <f t="shared" si="6"/>
        <v/>
      </c>
    </row>
    <row r="345" spans="2:3" x14ac:dyDescent="0.2">
      <c r="B345" s="13"/>
      <c r="C345" s="14" t="str">
        <f t="shared" si="6"/>
        <v/>
      </c>
    </row>
    <row r="346" spans="2:3" x14ac:dyDescent="0.2">
      <c r="B346" s="13"/>
      <c r="C346" s="14" t="str">
        <f t="shared" si="6"/>
        <v/>
      </c>
    </row>
    <row r="347" spans="2:3" x14ac:dyDescent="0.2">
      <c r="B347" s="13"/>
      <c r="C347" s="14" t="str">
        <f t="shared" si="6"/>
        <v/>
      </c>
    </row>
    <row r="348" spans="2:3" x14ac:dyDescent="0.2">
      <c r="B348" s="13"/>
      <c r="C348" s="14" t="str">
        <f t="shared" si="6"/>
        <v/>
      </c>
    </row>
    <row r="349" spans="2:3" x14ac:dyDescent="0.2">
      <c r="B349" s="13"/>
      <c r="C349" s="14" t="str">
        <f t="shared" si="6"/>
        <v/>
      </c>
    </row>
    <row r="350" spans="2:3" x14ac:dyDescent="0.2">
      <c r="B350" s="13"/>
      <c r="C350" s="14" t="str">
        <f t="shared" si="6"/>
        <v/>
      </c>
    </row>
    <row r="351" spans="2:3" x14ac:dyDescent="0.2">
      <c r="B351" s="13"/>
      <c r="C351" s="14" t="str">
        <f t="shared" si="6"/>
        <v/>
      </c>
    </row>
    <row r="352" spans="2:3" x14ac:dyDescent="0.2">
      <c r="B352" s="13"/>
      <c r="C352" s="14" t="str">
        <f t="shared" si="6"/>
        <v/>
      </c>
    </row>
    <row r="353" spans="2:3" x14ac:dyDescent="0.2">
      <c r="B353" s="13"/>
      <c r="C353" s="14" t="str">
        <f t="shared" si="6"/>
        <v/>
      </c>
    </row>
    <row r="354" spans="2:3" x14ac:dyDescent="0.2">
      <c r="B354" s="13"/>
      <c r="C354" s="14" t="str">
        <f t="shared" si="6"/>
        <v/>
      </c>
    </row>
    <row r="355" spans="2:3" x14ac:dyDescent="0.2">
      <c r="B355" s="13"/>
      <c r="C355" s="14" t="str">
        <f t="shared" si="6"/>
        <v/>
      </c>
    </row>
    <row r="356" spans="2:3" x14ac:dyDescent="0.2">
      <c r="B356" s="13"/>
      <c r="C356" s="14" t="str">
        <f t="shared" si="6"/>
        <v/>
      </c>
    </row>
    <row r="357" spans="2:3" x14ac:dyDescent="0.2">
      <c r="B357" s="13"/>
      <c r="C357" s="14" t="str">
        <f t="shared" si="6"/>
        <v/>
      </c>
    </row>
    <row r="358" spans="2:3" x14ac:dyDescent="0.2">
      <c r="B358" s="13"/>
      <c r="C358" s="14" t="str">
        <f t="shared" si="6"/>
        <v/>
      </c>
    </row>
    <row r="359" spans="2:3" x14ac:dyDescent="0.2">
      <c r="B359" s="13"/>
      <c r="C359" s="14" t="str">
        <f t="shared" si="6"/>
        <v/>
      </c>
    </row>
    <row r="360" spans="2:3" x14ac:dyDescent="0.2">
      <c r="B360" s="13"/>
      <c r="C360" s="14" t="str">
        <f t="shared" si="6"/>
        <v/>
      </c>
    </row>
    <row r="361" spans="2:3" x14ac:dyDescent="0.2">
      <c r="B361" s="13"/>
      <c r="C361" s="14" t="str">
        <f t="shared" si="6"/>
        <v/>
      </c>
    </row>
    <row r="362" spans="2:3" x14ac:dyDescent="0.2">
      <c r="B362" s="13"/>
      <c r="C362" s="14" t="str">
        <f t="shared" si="6"/>
        <v/>
      </c>
    </row>
    <row r="363" spans="2:3" x14ac:dyDescent="0.2">
      <c r="B363" s="13"/>
      <c r="C363" s="14" t="str">
        <f t="shared" si="6"/>
        <v/>
      </c>
    </row>
    <row r="364" spans="2:3" x14ac:dyDescent="0.2">
      <c r="B364" s="13"/>
      <c r="C364" s="14" t="str">
        <f t="shared" si="6"/>
        <v/>
      </c>
    </row>
    <row r="365" spans="2:3" x14ac:dyDescent="0.2">
      <c r="B365" s="13"/>
      <c r="C365" s="14" t="str">
        <f t="shared" si="6"/>
        <v/>
      </c>
    </row>
    <row r="366" spans="2:3" x14ac:dyDescent="0.2">
      <c r="B366" s="13"/>
      <c r="C366" s="14" t="str">
        <f t="shared" si="6"/>
        <v/>
      </c>
    </row>
    <row r="367" spans="2:3" x14ac:dyDescent="0.2">
      <c r="B367" s="13"/>
      <c r="C367" s="14" t="str">
        <f t="shared" si="6"/>
        <v/>
      </c>
    </row>
    <row r="368" spans="2:3" x14ac:dyDescent="0.2">
      <c r="B368" s="13"/>
      <c r="C368" s="14" t="str">
        <f t="shared" si="6"/>
        <v/>
      </c>
    </row>
    <row r="369" spans="2:3" x14ac:dyDescent="0.2">
      <c r="B369" s="13"/>
      <c r="C369" s="14" t="str">
        <f t="shared" si="6"/>
        <v/>
      </c>
    </row>
    <row r="370" spans="2:3" x14ac:dyDescent="0.2">
      <c r="B370" s="13"/>
      <c r="C370" s="14" t="str">
        <f t="shared" si="6"/>
        <v/>
      </c>
    </row>
    <row r="371" spans="2:3" x14ac:dyDescent="0.2">
      <c r="B371" s="13"/>
      <c r="C371" s="14" t="str">
        <f t="shared" si="6"/>
        <v/>
      </c>
    </row>
    <row r="372" spans="2:3" x14ac:dyDescent="0.2">
      <c r="B372" s="13"/>
      <c r="C372" s="14" t="str">
        <f t="shared" si="6"/>
        <v/>
      </c>
    </row>
    <row r="373" spans="2:3" x14ac:dyDescent="0.2">
      <c r="B373" s="13"/>
      <c r="C373" s="14" t="str">
        <f t="shared" si="6"/>
        <v/>
      </c>
    </row>
    <row r="374" spans="2:3" x14ac:dyDescent="0.2">
      <c r="B374" s="13"/>
      <c r="C374" s="14" t="str">
        <f t="shared" si="6"/>
        <v/>
      </c>
    </row>
    <row r="375" spans="2:3" x14ac:dyDescent="0.2">
      <c r="B375" s="13"/>
      <c r="C375" s="14" t="str">
        <f t="shared" si="6"/>
        <v/>
      </c>
    </row>
    <row r="376" spans="2:3" x14ac:dyDescent="0.2">
      <c r="B376" s="13"/>
      <c r="C376" s="14" t="str">
        <f t="shared" si="6"/>
        <v/>
      </c>
    </row>
    <row r="377" spans="2:3" x14ac:dyDescent="0.2">
      <c r="B377" s="13"/>
      <c r="C377" s="14" t="str">
        <f t="shared" si="6"/>
        <v/>
      </c>
    </row>
    <row r="378" spans="2:3" x14ac:dyDescent="0.2">
      <c r="B378" s="13"/>
      <c r="C378" s="14" t="str">
        <f t="shared" si="6"/>
        <v/>
      </c>
    </row>
    <row r="379" spans="2:3" x14ac:dyDescent="0.2">
      <c r="B379" s="13"/>
      <c r="C379" s="14" t="str">
        <f t="shared" si="6"/>
        <v/>
      </c>
    </row>
    <row r="380" spans="2:3" x14ac:dyDescent="0.2">
      <c r="B380" s="13"/>
      <c r="C380" s="14" t="str">
        <f t="shared" si="6"/>
        <v/>
      </c>
    </row>
    <row r="381" spans="2:3" x14ac:dyDescent="0.2">
      <c r="B381" s="13"/>
      <c r="C381" s="14" t="str">
        <f t="shared" si="6"/>
        <v/>
      </c>
    </row>
    <row r="382" spans="2:3" x14ac:dyDescent="0.2">
      <c r="B382" s="13"/>
      <c r="C382" s="14" t="str">
        <f t="shared" si="6"/>
        <v/>
      </c>
    </row>
    <row r="383" spans="2:3" x14ac:dyDescent="0.2">
      <c r="B383" s="13"/>
      <c r="C383" s="14" t="str">
        <f t="shared" si="6"/>
        <v/>
      </c>
    </row>
    <row r="384" spans="2:3" x14ac:dyDescent="0.2">
      <c r="B384" s="13"/>
      <c r="C384" s="14" t="str">
        <f t="shared" si="6"/>
        <v/>
      </c>
    </row>
    <row r="385" spans="2:3" x14ac:dyDescent="0.2">
      <c r="B385" s="13"/>
      <c r="C385" s="14" t="str">
        <f t="shared" si="6"/>
        <v/>
      </c>
    </row>
    <row r="386" spans="2:3" x14ac:dyDescent="0.2">
      <c r="B386" s="13"/>
      <c r="C386" s="14" t="str">
        <f t="shared" si="6"/>
        <v/>
      </c>
    </row>
    <row r="387" spans="2:3" x14ac:dyDescent="0.2">
      <c r="B387" s="13"/>
      <c r="C387" s="14" t="str">
        <f t="shared" si="6"/>
        <v/>
      </c>
    </row>
    <row r="388" spans="2:3" x14ac:dyDescent="0.2">
      <c r="B388" s="13"/>
      <c r="C388" s="14" t="str">
        <f t="shared" si="6"/>
        <v/>
      </c>
    </row>
    <row r="389" spans="2:3" x14ac:dyDescent="0.2">
      <c r="B389" s="13"/>
      <c r="C389" s="14" t="str">
        <f t="shared" si="6"/>
        <v/>
      </c>
    </row>
    <row r="390" spans="2:3" x14ac:dyDescent="0.2">
      <c r="B390" s="13"/>
      <c r="C390" s="14" t="str">
        <f t="shared" ref="C390:C453" si="7">IF(ISNUMBER(B390),IF(OR(B390&lt;$F$18,B390&gt;$F$19),"Outlier",""),"")</f>
        <v/>
      </c>
    </row>
    <row r="391" spans="2:3" x14ac:dyDescent="0.2">
      <c r="B391" s="13"/>
      <c r="C391" s="14" t="str">
        <f t="shared" si="7"/>
        <v/>
      </c>
    </row>
    <row r="392" spans="2:3" x14ac:dyDescent="0.2">
      <c r="B392" s="13"/>
      <c r="C392" s="14" t="str">
        <f t="shared" si="7"/>
        <v/>
      </c>
    </row>
    <row r="393" spans="2:3" x14ac:dyDescent="0.2">
      <c r="B393" s="13"/>
      <c r="C393" s="14" t="str">
        <f t="shared" si="7"/>
        <v/>
      </c>
    </row>
    <row r="394" spans="2:3" x14ac:dyDescent="0.2">
      <c r="B394" s="13"/>
      <c r="C394" s="14" t="str">
        <f t="shared" si="7"/>
        <v/>
      </c>
    </row>
    <row r="395" spans="2:3" x14ac:dyDescent="0.2">
      <c r="B395" s="13"/>
      <c r="C395" s="14" t="str">
        <f t="shared" si="7"/>
        <v/>
      </c>
    </row>
    <row r="396" spans="2:3" x14ac:dyDescent="0.2">
      <c r="B396" s="13"/>
      <c r="C396" s="14" t="str">
        <f t="shared" si="7"/>
        <v/>
      </c>
    </row>
    <row r="397" spans="2:3" x14ac:dyDescent="0.2">
      <c r="B397" s="13"/>
      <c r="C397" s="14" t="str">
        <f t="shared" si="7"/>
        <v/>
      </c>
    </row>
    <row r="398" spans="2:3" x14ac:dyDescent="0.2">
      <c r="B398" s="13"/>
      <c r="C398" s="14" t="str">
        <f t="shared" si="7"/>
        <v/>
      </c>
    </row>
    <row r="399" spans="2:3" x14ac:dyDescent="0.2">
      <c r="B399" s="13"/>
      <c r="C399" s="14" t="str">
        <f t="shared" si="7"/>
        <v/>
      </c>
    </row>
    <row r="400" spans="2:3" x14ac:dyDescent="0.2">
      <c r="B400" s="13"/>
      <c r="C400" s="14" t="str">
        <f t="shared" si="7"/>
        <v/>
      </c>
    </row>
    <row r="401" spans="2:3" x14ac:dyDescent="0.2">
      <c r="B401" s="13"/>
      <c r="C401" s="14" t="str">
        <f t="shared" si="7"/>
        <v/>
      </c>
    </row>
    <row r="402" spans="2:3" x14ac:dyDescent="0.2">
      <c r="B402" s="13"/>
      <c r="C402" s="14" t="str">
        <f t="shared" si="7"/>
        <v/>
      </c>
    </row>
    <row r="403" spans="2:3" x14ac:dyDescent="0.2">
      <c r="B403" s="13"/>
      <c r="C403" s="14" t="str">
        <f t="shared" si="7"/>
        <v/>
      </c>
    </row>
    <row r="404" spans="2:3" x14ac:dyDescent="0.2">
      <c r="B404" s="13"/>
      <c r="C404" s="14" t="str">
        <f t="shared" si="7"/>
        <v/>
      </c>
    </row>
    <row r="405" spans="2:3" x14ac:dyDescent="0.2">
      <c r="B405" s="13"/>
      <c r="C405" s="14" t="str">
        <f t="shared" si="7"/>
        <v/>
      </c>
    </row>
    <row r="406" spans="2:3" x14ac:dyDescent="0.2">
      <c r="B406" s="13"/>
      <c r="C406" s="14" t="str">
        <f t="shared" si="7"/>
        <v/>
      </c>
    </row>
    <row r="407" spans="2:3" x14ac:dyDescent="0.2">
      <c r="B407" s="13"/>
      <c r="C407" s="14" t="str">
        <f t="shared" si="7"/>
        <v/>
      </c>
    </row>
    <row r="408" spans="2:3" x14ac:dyDescent="0.2">
      <c r="B408" s="13"/>
      <c r="C408" s="14" t="str">
        <f t="shared" si="7"/>
        <v/>
      </c>
    </row>
    <row r="409" spans="2:3" x14ac:dyDescent="0.2">
      <c r="B409" s="13"/>
      <c r="C409" s="14" t="str">
        <f t="shared" si="7"/>
        <v/>
      </c>
    </row>
    <row r="410" spans="2:3" x14ac:dyDescent="0.2">
      <c r="B410" s="13"/>
      <c r="C410" s="14" t="str">
        <f t="shared" si="7"/>
        <v/>
      </c>
    </row>
    <row r="411" spans="2:3" x14ac:dyDescent="0.2">
      <c r="B411" s="13"/>
      <c r="C411" s="14" t="str">
        <f t="shared" si="7"/>
        <v/>
      </c>
    </row>
    <row r="412" spans="2:3" x14ac:dyDescent="0.2">
      <c r="B412" s="13"/>
      <c r="C412" s="14" t="str">
        <f t="shared" si="7"/>
        <v/>
      </c>
    </row>
    <row r="413" spans="2:3" x14ac:dyDescent="0.2">
      <c r="B413" s="13"/>
      <c r="C413" s="14" t="str">
        <f t="shared" si="7"/>
        <v/>
      </c>
    </row>
    <row r="414" spans="2:3" x14ac:dyDescent="0.2">
      <c r="B414" s="13"/>
      <c r="C414" s="14" t="str">
        <f t="shared" si="7"/>
        <v/>
      </c>
    </row>
    <row r="415" spans="2:3" x14ac:dyDescent="0.2">
      <c r="B415" s="13"/>
      <c r="C415" s="14" t="str">
        <f t="shared" si="7"/>
        <v/>
      </c>
    </row>
    <row r="416" spans="2:3" x14ac:dyDescent="0.2">
      <c r="B416" s="13"/>
      <c r="C416" s="14" t="str">
        <f t="shared" si="7"/>
        <v/>
      </c>
    </row>
    <row r="417" spans="2:3" x14ac:dyDescent="0.2">
      <c r="B417" s="13"/>
      <c r="C417" s="14" t="str">
        <f t="shared" si="7"/>
        <v/>
      </c>
    </row>
    <row r="418" spans="2:3" x14ac:dyDescent="0.2">
      <c r="B418" s="13"/>
      <c r="C418" s="14" t="str">
        <f t="shared" si="7"/>
        <v/>
      </c>
    </row>
    <row r="419" spans="2:3" x14ac:dyDescent="0.2">
      <c r="B419" s="13"/>
      <c r="C419" s="14" t="str">
        <f t="shared" si="7"/>
        <v/>
      </c>
    </row>
    <row r="420" spans="2:3" x14ac:dyDescent="0.2">
      <c r="B420" s="13"/>
      <c r="C420" s="14" t="str">
        <f t="shared" si="7"/>
        <v/>
      </c>
    </row>
    <row r="421" spans="2:3" x14ac:dyDescent="0.2">
      <c r="B421" s="13"/>
      <c r="C421" s="14" t="str">
        <f t="shared" si="7"/>
        <v/>
      </c>
    </row>
    <row r="422" spans="2:3" x14ac:dyDescent="0.2">
      <c r="B422" s="13"/>
      <c r="C422" s="14" t="str">
        <f t="shared" si="7"/>
        <v/>
      </c>
    </row>
    <row r="423" spans="2:3" x14ac:dyDescent="0.2">
      <c r="B423" s="13"/>
      <c r="C423" s="14" t="str">
        <f t="shared" si="7"/>
        <v/>
      </c>
    </row>
    <row r="424" spans="2:3" x14ac:dyDescent="0.2">
      <c r="B424" s="13"/>
      <c r="C424" s="14" t="str">
        <f t="shared" si="7"/>
        <v/>
      </c>
    </row>
    <row r="425" spans="2:3" x14ac:dyDescent="0.2">
      <c r="B425" s="13"/>
      <c r="C425" s="14" t="str">
        <f t="shared" si="7"/>
        <v/>
      </c>
    </row>
    <row r="426" spans="2:3" x14ac:dyDescent="0.2">
      <c r="B426" s="13"/>
      <c r="C426" s="14" t="str">
        <f t="shared" si="7"/>
        <v/>
      </c>
    </row>
    <row r="427" spans="2:3" x14ac:dyDescent="0.2">
      <c r="B427" s="13"/>
      <c r="C427" s="14" t="str">
        <f t="shared" si="7"/>
        <v/>
      </c>
    </row>
    <row r="428" spans="2:3" x14ac:dyDescent="0.2">
      <c r="B428" s="13"/>
      <c r="C428" s="14" t="str">
        <f t="shared" si="7"/>
        <v/>
      </c>
    </row>
    <row r="429" spans="2:3" x14ac:dyDescent="0.2">
      <c r="B429" s="13"/>
      <c r="C429" s="14" t="str">
        <f t="shared" si="7"/>
        <v/>
      </c>
    </row>
    <row r="430" spans="2:3" x14ac:dyDescent="0.2">
      <c r="B430" s="13"/>
      <c r="C430" s="14" t="str">
        <f t="shared" si="7"/>
        <v/>
      </c>
    </row>
    <row r="431" spans="2:3" x14ac:dyDescent="0.2">
      <c r="B431" s="13"/>
      <c r="C431" s="14" t="str">
        <f t="shared" si="7"/>
        <v/>
      </c>
    </row>
    <row r="432" spans="2:3" x14ac:dyDescent="0.2">
      <c r="B432" s="13"/>
      <c r="C432" s="14" t="str">
        <f t="shared" si="7"/>
        <v/>
      </c>
    </row>
    <row r="433" spans="2:3" x14ac:dyDescent="0.2">
      <c r="B433" s="13"/>
      <c r="C433" s="14" t="str">
        <f t="shared" si="7"/>
        <v/>
      </c>
    </row>
    <row r="434" spans="2:3" x14ac:dyDescent="0.2">
      <c r="B434" s="13"/>
      <c r="C434" s="14" t="str">
        <f t="shared" si="7"/>
        <v/>
      </c>
    </row>
    <row r="435" spans="2:3" x14ac:dyDescent="0.2">
      <c r="B435" s="13"/>
      <c r="C435" s="14" t="str">
        <f t="shared" si="7"/>
        <v/>
      </c>
    </row>
    <row r="436" spans="2:3" x14ac:dyDescent="0.2">
      <c r="B436" s="13"/>
      <c r="C436" s="14" t="str">
        <f t="shared" si="7"/>
        <v/>
      </c>
    </row>
    <row r="437" spans="2:3" x14ac:dyDescent="0.2">
      <c r="B437" s="13"/>
      <c r="C437" s="14" t="str">
        <f t="shared" si="7"/>
        <v/>
      </c>
    </row>
    <row r="438" spans="2:3" x14ac:dyDescent="0.2">
      <c r="B438" s="13"/>
      <c r="C438" s="14" t="str">
        <f t="shared" si="7"/>
        <v/>
      </c>
    </row>
    <row r="439" spans="2:3" x14ac:dyDescent="0.2">
      <c r="B439" s="13"/>
      <c r="C439" s="14" t="str">
        <f t="shared" si="7"/>
        <v/>
      </c>
    </row>
    <row r="440" spans="2:3" x14ac:dyDescent="0.2">
      <c r="B440" s="13"/>
      <c r="C440" s="14" t="str">
        <f t="shared" si="7"/>
        <v/>
      </c>
    </row>
    <row r="441" spans="2:3" x14ac:dyDescent="0.2">
      <c r="B441" s="13"/>
      <c r="C441" s="14" t="str">
        <f t="shared" si="7"/>
        <v/>
      </c>
    </row>
    <row r="442" spans="2:3" x14ac:dyDescent="0.2">
      <c r="B442" s="13"/>
      <c r="C442" s="14" t="str">
        <f t="shared" si="7"/>
        <v/>
      </c>
    </row>
    <row r="443" spans="2:3" x14ac:dyDescent="0.2">
      <c r="B443" s="13"/>
      <c r="C443" s="14" t="str">
        <f t="shared" si="7"/>
        <v/>
      </c>
    </row>
    <row r="444" spans="2:3" x14ac:dyDescent="0.2">
      <c r="B444" s="13"/>
      <c r="C444" s="14" t="str">
        <f t="shared" si="7"/>
        <v/>
      </c>
    </row>
    <row r="445" spans="2:3" x14ac:dyDescent="0.2">
      <c r="B445" s="13"/>
      <c r="C445" s="14" t="str">
        <f t="shared" si="7"/>
        <v/>
      </c>
    </row>
    <row r="446" spans="2:3" x14ac:dyDescent="0.2">
      <c r="B446" s="13"/>
      <c r="C446" s="14" t="str">
        <f t="shared" si="7"/>
        <v/>
      </c>
    </row>
    <row r="447" spans="2:3" x14ac:dyDescent="0.2">
      <c r="B447" s="13"/>
      <c r="C447" s="14" t="str">
        <f t="shared" si="7"/>
        <v/>
      </c>
    </row>
    <row r="448" spans="2:3" x14ac:dyDescent="0.2">
      <c r="B448" s="13"/>
      <c r="C448" s="14" t="str">
        <f t="shared" si="7"/>
        <v/>
      </c>
    </row>
    <row r="449" spans="2:3" x14ac:dyDescent="0.2">
      <c r="B449" s="13"/>
      <c r="C449" s="14" t="str">
        <f t="shared" si="7"/>
        <v/>
      </c>
    </row>
    <row r="450" spans="2:3" x14ac:dyDescent="0.2">
      <c r="B450" s="13"/>
      <c r="C450" s="14" t="str">
        <f t="shared" si="7"/>
        <v/>
      </c>
    </row>
    <row r="451" spans="2:3" x14ac:dyDescent="0.2">
      <c r="B451" s="13"/>
      <c r="C451" s="14" t="str">
        <f t="shared" si="7"/>
        <v/>
      </c>
    </row>
    <row r="452" spans="2:3" x14ac:dyDescent="0.2">
      <c r="B452" s="13"/>
      <c r="C452" s="14" t="str">
        <f t="shared" si="7"/>
        <v/>
      </c>
    </row>
    <row r="453" spans="2:3" x14ac:dyDescent="0.2">
      <c r="B453" s="13"/>
      <c r="C453" s="14" t="str">
        <f t="shared" si="7"/>
        <v/>
      </c>
    </row>
    <row r="454" spans="2:3" x14ac:dyDescent="0.2">
      <c r="B454" s="13"/>
      <c r="C454" s="14" t="str">
        <f t="shared" ref="C454:C517" si="8">IF(ISNUMBER(B454),IF(OR(B454&lt;$F$18,B454&gt;$F$19),"Outlier",""),"")</f>
        <v/>
      </c>
    </row>
    <row r="455" spans="2:3" x14ac:dyDescent="0.2">
      <c r="B455" s="13"/>
      <c r="C455" s="14" t="str">
        <f t="shared" si="8"/>
        <v/>
      </c>
    </row>
    <row r="456" spans="2:3" x14ac:dyDescent="0.2">
      <c r="B456" s="13"/>
      <c r="C456" s="14" t="str">
        <f t="shared" si="8"/>
        <v/>
      </c>
    </row>
    <row r="457" spans="2:3" x14ac:dyDescent="0.2">
      <c r="B457" s="13"/>
      <c r="C457" s="14" t="str">
        <f t="shared" si="8"/>
        <v/>
      </c>
    </row>
    <row r="458" spans="2:3" x14ac:dyDescent="0.2">
      <c r="B458" s="13"/>
      <c r="C458" s="14" t="str">
        <f t="shared" si="8"/>
        <v/>
      </c>
    </row>
    <row r="459" spans="2:3" x14ac:dyDescent="0.2">
      <c r="B459" s="13"/>
      <c r="C459" s="14" t="str">
        <f t="shared" si="8"/>
        <v/>
      </c>
    </row>
    <row r="460" spans="2:3" x14ac:dyDescent="0.2">
      <c r="B460" s="13"/>
      <c r="C460" s="14" t="str">
        <f t="shared" si="8"/>
        <v/>
      </c>
    </row>
    <row r="461" spans="2:3" x14ac:dyDescent="0.2">
      <c r="B461" s="13"/>
      <c r="C461" s="14" t="str">
        <f t="shared" si="8"/>
        <v/>
      </c>
    </row>
    <row r="462" spans="2:3" x14ac:dyDescent="0.2">
      <c r="B462" s="13"/>
      <c r="C462" s="14" t="str">
        <f t="shared" si="8"/>
        <v/>
      </c>
    </row>
    <row r="463" spans="2:3" x14ac:dyDescent="0.2">
      <c r="B463" s="13"/>
      <c r="C463" s="14" t="str">
        <f t="shared" si="8"/>
        <v/>
      </c>
    </row>
    <row r="464" spans="2:3" x14ac:dyDescent="0.2">
      <c r="B464" s="13"/>
      <c r="C464" s="14" t="str">
        <f t="shared" si="8"/>
        <v/>
      </c>
    </row>
    <row r="465" spans="2:3" x14ac:dyDescent="0.2">
      <c r="B465" s="13"/>
      <c r="C465" s="14" t="str">
        <f t="shared" si="8"/>
        <v/>
      </c>
    </row>
    <row r="466" spans="2:3" x14ac:dyDescent="0.2">
      <c r="B466" s="13"/>
      <c r="C466" s="14" t="str">
        <f t="shared" si="8"/>
        <v/>
      </c>
    </row>
    <row r="467" spans="2:3" x14ac:dyDescent="0.2">
      <c r="B467" s="13"/>
      <c r="C467" s="14" t="str">
        <f t="shared" si="8"/>
        <v/>
      </c>
    </row>
    <row r="468" spans="2:3" x14ac:dyDescent="0.2">
      <c r="B468" s="13"/>
      <c r="C468" s="14" t="str">
        <f t="shared" si="8"/>
        <v/>
      </c>
    </row>
    <row r="469" spans="2:3" x14ac:dyDescent="0.2">
      <c r="B469" s="13"/>
      <c r="C469" s="14" t="str">
        <f t="shared" si="8"/>
        <v/>
      </c>
    </row>
    <row r="470" spans="2:3" x14ac:dyDescent="0.2">
      <c r="B470" s="13"/>
      <c r="C470" s="14" t="str">
        <f t="shared" si="8"/>
        <v/>
      </c>
    </row>
    <row r="471" spans="2:3" x14ac:dyDescent="0.2">
      <c r="B471" s="13"/>
      <c r="C471" s="14" t="str">
        <f t="shared" si="8"/>
        <v/>
      </c>
    </row>
    <row r="472" spans="2:3" x14ac:dyDescent="0.2">
      <c r="B472" s="13"/>
      <c r="C472" s="14" t="str">
        <f t="shared" si="8"/>
        <v/>
      </c>
    </row>
    <row r="473" spans="2:3" x14ac:dyDescent="0.2">
      <c r="B473" s="13"/>
      <c r="C473" s="14" t="str">
        <f t="shared" si="8"/>
        <v/>
      </c>
    </row>
    <row r="474" spans="2:3" x14ac:dyDescent="0.2">
      <c r="B474" s="13"/>
      <c r="C474" s="14" t="str">
        <f t="shared" si="8"/>
        <v/>
      </c>
    </row>
    <row r="475" spans="2:3" x14ac:dyDescent="0.2">
      <c r="B475" s="13"/>
      <c r="C475" s="14" t="str">
        <f t="shared" si="8"/>
        <v/>
      </c>
    </row>
    <row r="476" spans="2:3" x14ac:dyDescent="0.2">
      <c r="B476" s="13"/>
      <c r="C476" s="14" t="str">
        <f t="shared" si="8"/>
        <v/>
      </c>
    </row>
    <row r="477" spans="2:3" x14ac:dyDescent="0.2">
      <c r="B477" s="13"/>
      <c r="C477" s="14" t="str">
        <f t="shared" si="8"/>
        <v/>
      </c>
    </row>
    <row r="478" spans="2:3" x14ac:dyDescent="0.2">
      <c r="B478" s="13"/>
      <c r="C478" s="14" t="str">
        <f t="shared" si="8"/>
        <v/>
      </c>
    </row>
    <row r="479" spans="2:3" x14ac:dyDescent="0.2">
      <c r="B479" s="13"/>
      <c r="C479" s="14" t="str">
        <f t="shared" si="8"/>
        <v/>
      </c>
    </row>
    <row r="480" spans="2:3" x14ac:dyDescent="0.2">
      <c r="B480" s="13"/>
      <c r="C480" s="14" t="str">
        <f t="shared" si="8"/>
        <v/>
      </c>
    </row>
    <row r="481" spans="2:3" x14ac:dyDescent="0.2">
      <c r="B481" s="13"/>
      <c r="C481" s="14" t="str">
        <f t="shared" si="8"/>
        <v/>
      </c>
    </row>
    <row r="482" spans="2:3" x14ac:dyDescent="0.2">
      <c r="B482" s="13"/>
      <c r="C482" s="14" t="str">
        <f t="shared" si="8"/>
        <v/>
      </c>
    </row>
    <row r="483" spans="2:3" x14ac:dyDescent="0.2">
      <c r="B483" s="13"/>
      <c r="C483" s="14" t="str">
        <f t="shared" si="8"/>
        <v/>
      </c>
    </row>
    <row r="484" spans="2:3" x14ac:dyDescent="0.2">
      <c r="B484" s="13"/>
      <c r="C484" s="14" t="str">
        <f t="shared" si="8"/>
        <v/>
      </c>
    </row>
    <row r="485" spans="2:3" x14ac:dyDescent="0.2">
      <c r="B485" s="13"/>
      <c r="C485" s="14" t="str">
        <f t="shared" si="8"/>
        <v/>
      </c>
    </row>
    <row r="486" spans="2:3" x14ac:dyDescent="0.2">
      <c r="B486" s="13"/>
      <c r="C486" s="14" t="str">
        <f t="shared" si="8"/>
        <v/>
      </c>
    </row>
    <row r="487" spans="2:3" x14ac:dyDescent="0.2">
      <c r="B487" s="13"/>
      <c r="C487" s="14" t="str">
        <f t="shared" si="8"/>
        <v/>
      </c>
    </row>
    <row r="488" spans="2:3" x14ac:dyDescent="0.2">
      <c r="B488" s="13"/>
      <c r="C488" s="14" t="str">
        <f t="shared" si="8"/>
        <v/>
      </c>
    </row>
    <row r="489" spans="2:3" x14ac:dyDescent="0.2">
      <c r="B489" s="13"/>
      <c r="C489" s="14" t="str">
        <f t="shared" si="8"/>
        <v/>
      </c>
    </row>
    <row r="490" spans="2:3" x14ac:dyDescent="0.2">
      <c r="B490" s="13"/>
      <c r="C490" s="14" t="str">
        <f t="shared" si="8"/>
        <v/>
      </c>
    </row>
    <row r="491" spans="2:3" x14ac:dyDescent="0.2">
      <c r="B491" s="13"/>
      <c r="C491" s="14" t="str">
        <f t="shared" si="8"/>
        <v/>
      </c>
    </row>
    <row r="492" spans="2:3" x14ac:dyDescent="0.2">
      <c r="B492" s="13"/>
      <c r="C492" s="14" t="str">
        <f t="shared" si="8"/>
        <v/>
      </c>
    </row>
    <row r="493" spans="2:3" x14ac:dyDescent="0.2">
      <c r="B493" s="13"/>
      <c r="C493" s="14" t="str">
        <f t="shared" si="8"/>
        <v/>
      </c>
    </row>
    <row r="494" spans="2:3" x14ac:dyDescent="0.2">
      <c r="B494" s="13"/>
      <c r="C494" s="14" t="str">
        <f t="shared" si="8"/>
        <v/>
      </c>
    </row>
    <row r="495" spans="2:3" x14ac:dyDescent="0.2">
      <c r="B495" s="13"/>
      <c r="C495" s="14" t="str">
        <f t="shared" si="8"/>
        <v/>
      </c>
    </row>
    <row r="496" spans="2:3" x14ac:dyDescent="0.2">
      <c r="B496" s="13"/>
      <c r="C496" s="14" t="str">
        <f t="shared" si="8"/>
        <v/>
      </c>
    </row>
    <row r="497" spans="2:3" x14ac:dyDescent="0.2">
      <c r="B497" s="13"/>
      <c r="C497" s="14" t="str">
        <f t="shared" si="8"/>
        <v/>
      </c>
    </row>
    <row r="498" spans="2:3" x14ac:dyDescent="0.2">
      <c r="B498" s="13"/>
      <c r="C498" s="14" t="str">
        <f t="shared" si="8"/>
        <v/>
      </c>
    </row>
    <row r="499" spans="2:3" x14ac:dyDescent="0.2">
      <c r="B499" s="13"/>
      <c r="C499" s="14" t="str">
        <f t="shared" si="8"/>
        <v/>
      </c>
    </row>
    <row r="500" spans="2:3" x14ac:dyDescent="0.2">
      <c r="B500" s="13"/>
      <c r="C500" s="14" t="str">
        <f t="shared" si="8"/>
        <v/>
      </c>
    </row>
    <row r="501" spans="2:3" x14ac:dyDescent="0.2">
      <c r="B501" s="13"/>
      <c r="C501" s="14" t="str">
        <f t="shared" si="8"/>
        <v/>
      </c>
    </row>
    <row r="502" spans="2:3" x14ac:dyDescent="0.2">
      <c r="B502" s="13"/>
      <c r="C502" s="14" t="str">
        <f t="shared" si="8"/>
        <v/>
      </c>
    </row>
    <row r="503" spans="2:3" x14ac:dyDescent="0.2">
      <c r="B503" s="13"/>
      <c r="C503" s="14" t="str">
        <f t="shared" si="8"/>
        <v/>
      </c>
    </row>
    <row r="504" spans="2:3" x14ac:dyDescent="0.2">
      <c r="B504" s="13"/>
      <c r="C504" s="14" t="str">
        <f t="shared" si="8"/>
        <v/>
      </c>
    </row>
    <row r="505" spans="2:3" x14ac:dyDescent="0.2">
      <c r="B505" s="13"/>
      <c r="C505" s="14" t="str">
        <f t="shared" si="8"/>
        <v/>
      </c>
    </row>
    <row r="506" spans="2:3" x14ac:dyDescent="0.2">
      <c r="B506" s="13"/>
      <c r="C506" s="14" t="str">
        <f t="shared" si="8"/>
        <v/>
      </c>
    </row>
    <row r="507" spans="2:3" x14ac:dyDescent="0.2">
      <c r="B507" s="13"/>
      <c r="C507" s="14" t="str">
        <f t="shared" si="8"/>
        <v/>
      </c>
    </row>
    <row r="508" spans="2:3" x14ac:dyDescent="0.2">
      <c r="B508" s="13"/>
      <c r="C508" s="14" t="str">
        <f t="shared" si="8"/>
        <v/>
      </c>
    </row>
    <row r="509" spans="2:3" x14ac:dyDescent="0.2">
      <c r="B509" s="13"/>
      <c r="C509" s="14" t="str">
        <f t="shared" si="8"/>
        <v/>
      </c>
    </row>
    <row r="510" spans="2:3" x14ac:dyDescent="0.2">
      <c r="B510" s="13"/>
      <c r="C510" s="14" t="str">
        <f t="shared" si="8"/>
        <v/>
      </c>
    </row>
    <row r="511" spans="2:3" x14ac:dyDescent="0.2">
      <c r="B511" s="13"/>
      <c r="C511" s="14" t="str">
        <f t="shared" si="8"/>
        <v/>
      </c>
    </row>
    <row r="512" spans="2:3" x14ac:dyDescent="0.2">
      <c r="B512" s="13"/>
      <c r="C512" s="14" t="str">
        <f t="shared" si="8"/>
        <v/>
      </c>
    </row>
    <row r="513" spans="2:3" x14ac:dyDescent="0.2">
      <c r="B513" s="13"/>
      <c r="C513" s="14" t="str">
        <f t="shared" si="8"/>
        <v/>
      </c>
    </row>
    <row r="514" spans="2:3" x14ac:dyDescent="0.2">
      <c r="B514" s="13"/>
      <c r="C514" s="14" t="str">
        <f t="shared" si="8"/>
        <v/>
      </c>
    </row>
    <row r="515" spans="2:3" x14ac:dyDescent="0.2">
      <c r="B515" s="13"/>
      <c r="C515" s="14" t="str">
        <f t="shared" si="8"/>
        <v/>
      </c>
    </row>
    <row r="516" spans="2:3" x14ac:dyDescent="0.2">
      <c r="B516" s="13"/>
      <c r="C516" s="14" t="str">
        <f t="shared" si="8"/>
        <v/>
      </c>
    </row>
    <row r="517" spans="2:3" x14ac:dyDescent="0.2">
      <c r="B517" s="13"/>
      <c r="C517" s="14" t="str">
        <f t="shared" si="8"/>
        <v/>
      </c>
    </row>
    <row r="518" spans="2:3" x14ac:dyDescent="0.2">
      <c r="B518" s="13"/>
      <c r="C518" s="14" t="str">
        <f t="shared" ref="C518:C581" si="9">IF(ISNUMBER(B518),IF(OR(B518&lt;$F$18,B518&gt;$F$19),"Outlier",""),"")</f>
        <v/>
      </c>
    </row>
    <row r="519" spans="2:3" x14ac:dyDescent="0.2">
      <c r="B519" s="13"/>
      <c r="C519" s="14" t="str">
        <f t="shared" si="9"/>
        <v/>
      </c>
    </row>
    <row r="520" spans="2:3" x14ac:dyDescent="0.2">
      <c r="B520" s="13"/>
      <c r="C520" s="14" t="str">
        <f t="shared" si="9"/>
        <v/>
      </c>
    </row>
    <row r="521" spans="2:3" x14ac:dyDescent="0.2">
      <c r="B521" s="13"/>
      <c r="C521" s="14" t="str">
        <f t="shared" si="9"/>
        <v/>
      </c>
    </row>
    <row r="522" spans="2:3" x14ac:dyDescent="0.2">
      <c r="B522" s="13"/>
      <c r="C522" s="14" t="str">
        <f t="shared" si="9"/>
        <v/>
      </c>
    </row>
    <row r="523" spans="2:3" x14ac:dyDescent="0.2">
      <c r="B523" s="13"/>
      <c r="C523" s="14" t="str">
        <f t="shared" si="9"/>
        <v/>
      </c>
    </row>
    <row r="524" spans="2:3" x14ac:dyDescent="0.2">
      <c r="B524" s="13"/>
      <c r="C524" s="14" t="str">
        <f t="shared" si="9"/>
        <v/>
      </c>
    </row>
    <row r="525" spans="2:3" x14ac:dyDescent="0.2">
      <c r="B525" s="13"/>
      <c r="C525" s="14" t="str">
        <f t="shared" si="9"/>
        <v/>
      </c>
    </row>
    <row r="526" spans="2:3" x14ac:dyDescent="0.2">
      <c r="B526" s="13"/>
      <c r="C526" s="14" t="str">
        <f t="shared" si="9"/>
        <v/>
      </c>
    </row>
    <row r="527" spans="2:3" x14ac:dyDescent="0.2">
      <c r="B527" s="13"/>
      <c r="C527" s="14" t="str">
        <f t="shared" si="9"/>
        <v/>
      </c>
    </row>
    <row r="528" spans="2:3" x14ac:dyDescent="0.2">
      <c r="B528" s="13"/>
      <c r="C528" s="14" t="str">
        <f t="shared" si="9"/>
        <v/>
      </c>
    </row>
    <row r="529" spans="2:3" x14ac:dyDescent="0.2">
      <c r="B529" s="13"/>
      <c r="C529" s="14" t="str">
        <f t="shared" si="9"/>
        <v/>
      </c>
    </row>
    <row r="530" spans="2:3" x14ac:dyDescent="0.2">
      <c r="B530" s="13"/>
      <c r="C530" s="14" t="str">
        <f t="shared" si="9"/>
        <v/>
      </c>
    </row>
    <row r="531" spans="2:3" x14ac:dyDescent="0.2">
      <c r="B531" s="13"/>
      <c r="C531" s="14" t="str">
        <f t="shared" si="9"/>
        <v/>
      </c>
    </row>
    <row r="532" spans="2:3" x14ac:dyDescent="0.2">
      <c r="B532" s="13"/>
      <c r="C532" s="14" t="str">
        <f t="shared" si="9"/>
        <v/>
      </c>
    </row>
    <row r="533" spans="2:3" x14ac:dyDescent="0.2">
      <c r="B533" s="13"/>
      <c r="C533" s="14" t="str">
        <f t="shared" si="9"/>
        <v/>
      </c>
    </row>
    <row r="534" spans="2:3" x14ac:dyDescent="0.2">
      <c r="B534" s="13"/>
      <c r="C534" s="14" t="str">
        <f t="shared" si="9"/>
        <v/>
      </c>
    </row>
    <row r="535" spans="2:3" x14ac:dyDescent="0.2">
      <c r="B535" s="13"/>
      <c r="C535" s="14" t="str">
        <f t="shared" si="9"/>
        <v/>
      </c>
    </row>
    <row r="536" spans="2:3" x14ac:dyDescent="0.2">
      <c r="B536" s="13"/>
      <c r="C536" s="14" t="str">
        <f t="shared" si="9"/>
        <v/>
      </c>
    </row>
    <row r="537" spans="2:3" x14ac:dyDescent="0.2">
      <c r="B537" s="13"/>
      <c r="C537" s="14" t="str">
        <f t="shared" si="9"/>
        <v/>
      </c>
    </row>
    <row r="538" spans="2:3" x14ac:dyDescent="0.2">
      <c r="B538" s="13"/>
      <c r="C538" s="14" t="str">
        <f t="shared" si="9"/>
        <v/>
      </c>
    </row>
    <row r="539" spans="2:3" x14ac:dyDescent="0.2">
      <c r="B539" s="13"/>
      <c r="C539" s="14" t="str">
        <f t="shared" si="9"/>
        <v/>
      </c>
    </row>
    <row r="540" spans="2:3" x14ac:dyDescent="0.2">
      <c r="B540" s="13"/>
      <c r="C540" s="14" t="str">
        <f t="shared" si="9"/>
        <v/>
      </c>
    </row>
    <row r="541" spans="2:3" x14ac:dyDescent="0.2">
      <c r="B541" s="13"/>
      <c r="C541" s="14" t="str">
        <f t="shared" si="9"/>
        <v/>
      </c>
    </row>
    <row r="542" spans="2:3" x14ac:dyDescent="0.2">
      <c r="B542" s="13"/>
      <c r="C542" s="14" t="str">
        <f t="shared" si="9"/>
        <v/>
      </c>
    </row>
    <row r="543" spans="2:3" x14ac:dyDescent="0.2">
      <c r="B543" s="13"/>
      <c r="C543" s="14" t="str">
        <f t="shared" si="9"/>
        <v/>
      </c>
    </row>
    <row r="544" spans="2:3" x14ac:dyDescent="0.2">
      <c r="B544" s="13"/>
      <c r="C544" s="14" t="str">
        <f t="shared" si="9"/>
        <v/>
      </c>
    </row>
    <row r="545" spans="2:3" x14ac:dyDescent="0.2">
      <c r="B545" s="13"/>
      <c r="C545" s="14" t="str">
        <f t="shared" si="9"/>
        <v/>
      </c>
    </row>
    <row r="546" spans="2:3" x14ac:dyDescent="0.2">
      <c r="B546" s="13"/>
      <c r="C546" s="14" t="str">
        <f t="shared" si="9"/>
        <v/>
      </c>
    </row>
    <row r="547" spans="2:3" x14ac:dyDescent="0.2">
      <c r="B547" s="13"/>
      <c r="C547" s="14" t="str">
        <f t="shared" si="9"/>
        <v/>
      </c>
    </row>
    <row r="548" spans="2:3" x14ac:dyDescent="0.2">
      <c r="B548" s="13"/>
      <c r="C548" s="14" t="str">
        <f t="shared" si="9"/>
        <v/>
      </c>
    </row>
    <row r="549" spans="2:3" x14ac:dyDescent="0.2">
      <c r="B549" s="13"/>
      <c r="C549" s="14" t="str">
        <f t="shared" si="9"/>
        <v/>
      </c>
    </row>
    <row r="550" spans="2:3" x14ac:dyDescent="0.2">
      <c r="B550" s="13"/>
      <c r="C550" s="14" t="str">
        <f t="shared" si="9"/>
        <v/>
      </c>
    </row>
    <row r="551" spans="2:3" x14ac:dyDescent="0.2">
      <c r="B551" s="13"/>
      <c r="C551" s="14" t="str">
        <f t="shared" si="9"/>
        <v/>
      </c>
    </row>
    <row r="552" spans="2:3" x14ac:dyDescent="0.2">
      <c r="B552" s="13"/>
      <c r="C552" s="14" t="str">
        <f t="shared" si="9"/>
        <v/>
      </c>
    </row>
    <row r="553" spans="2:3" x14ac:dyDescent="0.2">
      <c r="B553" s="13"/>
      <c r="C553" s="14" t="str">
        <f t="shared" si="9"/>
        <v/>
      </c>
    </row>
    <row r="554" spans="2:3" x14ac:dyDescent="0.2">
      <c r="B554" s="13"/>
      <c r="C554" s="14" t="str">
        <f t="shared" si="9"/>
        <v/>
      </c>
    </row>
    <row r="555" spans="2:3" x14ac:dyDescent="0.2">
      <c r="B555" s="13"/>
      <c r="C555" s="14" t="str">
        <f t="shared" si="9"/>
        <v/>
      </c>
    </row>
    <row r="556" spans="2:3" x14ac:dyDescent="0.2">
      <c r="B556" s="13"/>
      <c r="C556" s="14" t="str">
        <f t="shared" si="9"/>
        <v/>
      </c>
    </row>
    <row r="557" spans="2:3" x14ac:dyDescent="0.2">
      <c r="B557" s="13"/>
      <c r="C557" s="14" t="str">
        <f t="shared" si="9"/>
        <v/>
      </c>
    </row>
    <row r="558" spans="2:3" x14ac:dyDescent="0.2">
      <c r="B558" s="13"/>
      <c r="C558" s="14" t="str">
        <f t="shared" si="9"/>
        <v/>
      </c>
    </row>
    <row r="559" spans="2:3" x14ac:dyDescent="0.2">
      <c r="B559" s="13"/>
      <c r="C559" s="14" t="str">
        <f t="shared" si="9"/>
        <v/>
      </c>
    </row>
    <row r="560" spans="2:3" x14ac:dyDescent="0.2">
      <c r="B560" s="13"/>
      <c r="C560" s="14" t="str">
        <f t="shared" si="9"/>
        <v/>
      </c>
    </row>
    <row r="561" spans="2:3" x14ac:dyDescent="0.2">
      <c r="B561" s="13"/>
      <c r="C561" s="14" t="str">
        <f t="shared" si="9"/>
        <v/>
      </c>
    </row>
    <row r="562" spans="2:3" x14ac:dyDescent="0.2">
      <c r="B562" s="13"/>
      <c r="C562" s="14" t="str">
        <f t="shared" si="9"/>
        <v/>
      </c>
    </row>
    <row r="563" spans="2:3" x14ac:dyDescent="0.2">
      <c r="B563" s="13"/>
      <c r="C563" s="14" t="str">
        <f t="shared" si="9"/>
        <v/>
      </c>
    </row>
    <row r="564" spans="2:3" x14ac:dyDescent="0.2">
      <c r="B564" s="13"/>
      <c r="C564" s="14" t="str">
        <f t="shared" si="9"/>
        <v/>
      </c>
    </row>
    <row r="565" spans="2:3" x14ac:dyDescent="0.2">
      <c r="B565" s="13"/>
      <c r="C565" s="14" t="str">
        <f t="shared" si="9"/>
        <v/>
      </c>
    </row>
    <row r="566" spans="2:3" x14ac:dyDescent="0.2">
      <c r="B566" s="13"/>
      <c r="C566" s="14" t="str">
        <f t="shared" si="9"/>
        <v/>
      </c>
    </row>
    <row r="567" spans="2:3" x14ac:dyDescent="0.2">
      <c r="B567" s="13"/>
      <c r="C567" s="14" t="str">
        <f t="shared" si="9"/>
        <v/>
      </c>
    </row>
    <row r="568" spans="2:3" x14ac:dyDescent="0.2">
      <c r="B568" s="13"/>
      <c r="C568" s="14" t="str">
        <f t="shared" si="9"/>
        <v/>
      </c>
    </row>
    <row r="569" spans="2:3" x14ac:dyDescent="0.2">
      <c r="B569" s="13"/>
      <c r="C569" s="14" t="str">
        <f t="shared" si="9"/>
        <v/>
      </c>
    </row>
    <row r="570" spans="2:3" x14ac:dyDescent="0.2">
      <c r="B570" s="13"/>
      <c r="C570" s="14" t="str">
        <f t="shared" si="9"/>
        <v/>
      </c>
    </row>
    <row r="571" spans="2:3" x14ac:dyDescent="0.2">
      <c r="B571" s="13"/>
      <c r="C571" s="14" t="str">
        <f t="shared" si="9"/>
        <v/>
      </c>
    </row>
    <row r="572" spans="2:3" x14ac:dyDescent="0.2">
      <c r="B572" s="13"/>
      <c r="C572" s="14" t="str">
        <f t="shared" si="9"/>
        <v/>
      </c>
    </row>
    <row r="573" spans="2:3" x14ac:dyDescent="0.2">
      <c r="B573" s="13"/>
      <c r="C573" s="14" t="str">
        <f t="shared" si="9"/>
        <v/>
      </c>
    </row>
    <row r="574" spans="2:3" x14ac:dyDescent="0.2">
      <c r="B574" s="13"/>
      <c r="C574" s="14" t="str">
        <f t="shared" si="9"/>
        <v/>
      </c>
    </row>
    <row r="575" spans="2:3" x14ac:dyDescent="0.2">
      <c r="B575" s="13"/>
      <c r="C575" s="14" t="str">
        <f t="shared" si="9"/>
        <v/>
      </c>
    </row>
    <row r="576" spans="2:3" x14ac:dyDescent="0.2">
      <c r="B576" s="13"/>
      <c r="C576" s="14" t="str">
        <f t="shared" si="9"/>
        <v/>
      </c>
    </row>
    <row r="577" spans="2:3" x14ac:dyDescent="0.2">
      <c r="B577" s="13"/>
      <c r="C577" s="14" t="str">
        <f t="shared" si="9"/>
        <v/>
      </c>
    </row>
    <row r="578" spans="2:3" x14ac:dyDescent="0.2">
      <c r="B578" s="13"/>
      <c r="C578" s="14" t="str">
        <f t="shared" si="9"/>
        <v/>
      </c>
    </row>
    <row r="579" spans="2:3" x14ac:dyDescent="0.2">
      <c r="B579" s="13"/>
      <c r="C579" s="14" t="str">
        <f t="shared" si="9"/>
        <v/>
      </c>
    </row>
    <row r="580" spans="2:3" x14ac:dyDescent="0.2">
      <c r="B580" s="13"/>
      <c r="C580" s="14" t="str">
        <f t="shared" si="9"/>
        <v/>
      </c>
    </row>
    <row r="581" spans="2:3" x14ac:dyDescent="0.2">
      <c r="B581" s="13"/>
      <c r="C581" s="14" t="str">
        <f t="shared" si="9"/>
        <v/>
      </c>
    </row>
    <row r="582" spans="2:3" x14ac:dyDescent="0.2">
      <c r="B582" s="13"/>
      <c r="C582" s="14" t="str">
        <f t="shared" ref="C582:C645" si="10">IF(ISNUMBER(B582),IF(OR(B582&lt;$F$18,B582&gt;$F$19),"Outlier",""),"")</f>
        <v/>
      </c>
    </row>
    <row r="583" spans="2:3" x14ac:dyDescent="0.2">
      <c r="B583" s="13"/>
      <c r="C583" s="14" t="str">
        <f t="shared" si="10"/>
        <v/>
      </c>
    </row>
    <row r="584" spans="2:3" x14ac:dyDescent="0.2">
      <c r="B584" s="13"/>
      <c r="C584" s="14" t="str">
        <f t="shared" si="10"/>
        <v/>
      </c>
    </row>
    <row r="585" spans="2:3" x14ac:dyDescent="0.2">
      <c r="B585" s="13"/>
      <c r="C585" s="14" t="str">
        <f t="shared" si="10"/>
        <v/>
      </c>
    </row>
    <row r="586" spans="2:3" x14ac:dyDescent="0.2">
      <c r="B586" s="13"/>
      <c r="C586" s="14" t="str">
        <f t="shared" si="10"/>
        <v/>
      </c>
    </row>
    <row r="587" spans="2:3" x14ac:dyDescent="0.2">
      <c r="B587" s="13"/>
      <c r="C587" s="14" t="str">
        <f t="shared" si="10"/>
        <v/>
      </c>
    </row>
    <row r="588" spans="2:3" x14ac:dyDescent="0.2">
      <c r="B588" s="13"/>
      <c r="C588" s="14" t="str">
        <f t="shared" si="10"/>
        <v/>
      </c>
    </row>
    <row r="589" spans="2:3" x14ac:dyDescent="0.2">
      <c r="B589" s="13"/>
      <c r="C589" s="14" t="str">
        <f t="shared" si="10"/>
        <v/>
      </c>
    </row>
    <row r="590" spans="2:3" x14ac:dyDescent="0.2">
      <c r="B590" s="13"/>
      <c r="C590" s="14" t="str">
        <f t="shared" si="10"/>
        <v/>
      </c>
    </row>
    <row r="591" spans="2:3" x14ac:dyDescent="0.2">
      <c r="B591" s="13"/>
      <c r="C591" s="14" t="str">
        <f t="shared" si="10"/>
        <v/>
      </c>
    </row>
    <row r="592" spans="2:3" x14ac:dyDescent="0.2">
      <c r="B592" s="13"/>
      <c r="C592" s="14" t="str">
        <f t="shared" si="10"/>
        <v/>
      </c>
    </row>
    <row r="593" spans="2:3" x14ac:dyDescent="0.2">
      <c r="B593" s="13"/>
      <c r="C593" s="14" t="str">
        <f t="shared" si="10"/>
        <v/>
      </c>
    </row>
    <row r="594" spans="2:3" x14ac:dyDescent="0.2">
      <c r="B594" s="13"/>
      <c r="C594" s="14" t="str">
        <f t="shared" si="10"/>
        <v/>
      </c>
    </row>
    <row r="595" spans="2:3" x14ac:dyDescent="0.2">
      <c r="B595" s="13"/>
      <c r="C595" s="14" t="str">
        <f t="shared" si="10"/>
        <v/>
      </c>
    </row>
    <row r="596" spans="2:3" x14ac:dyDescent="0.2">
      <c r="B596" s="13"/>
      <c r="C596" s="14" t="str">
        <f t="shared" si="10"/>
        <v/>
      </c>
    </row>
    <row r="597" spans="2:3" x14ac:dyDescent="0.2">
      <c r="B597" s="13"/>
      <c r="C597" s="14" t="str">
        <f t="shared" si="10"/>
        <v/>
      </c>
    </row>
    <row r="598" spans="2:3" x14ac:dyDescent="0.2">
      <c r="B598" s="13"/>
      <c r="C598" s="14" t="str">
        <f t="shared" si="10"/>
        <v/>
      </c>
    </row>
    <row r="599" spans="2:3" x14ac:dyDescent="0.2">
      <c r="B599" s="13"/>
      <c r="C599" s="14" t="str">
        <f t="shared" si="10"/>
        <v/>
      </c>
    </row>
    <row r="600" spans="2:3" x14ac:dyDescent="0.2">
      <c r="B600" s="13"/>
      <c r="C600" s="14" t="str">
        <f t="shared" si="10"/>
        <v/>
      </c>
    </row>
    <row r="601" spans="2:3" x14ac:dyDescent="0.2">
      <c r="B601" s="13"/>
      <c r="C601" s="14" t="str">
        <f t="shared" si="10"/>
        <v/>
      </c>
    </row>
    <row r="602" spans="2:3" x14ac:dyDescent="0.2">
      <c r="B602" s="13"/>
      <c r="C602" s="14" t="str">
        <f t="shared" si="10"/>
        <v/>
      </c>
    </row>
    <row r="603" spans="2:3" x14ac:dyDescent="0.2">
      <c r="B603" s="13"/>
      <c r="C603" s="14" t="str">
        <f t="shared" si="10"/>
        <v/>
      </c>
    </row>
    <row r="604" spans="2:3" x14ac:dyDescent="0.2">
      <c r="B604" s="13"/>
      <c r="C604" s="14" t="str">
        <f t="shared" si="10"/>
        <v/>
      </c>
    </row>
    <row r="605" spans="2:3" x14ac:dyDescent="0.2">
      <c r="B605" s="13"/>
      <c r="C605" s="14" t="str">
        <f t="shared" si="10"/>
        <v/>
      </c>
    </row>
    <row r="606" spans="2:3" x14ac:dyDescent="0.2">
      <c r="B606" s="13"/>
      <c r="C606" s="14" t="str">
        <f t="shared" si="10"/>
        <v/>
      </c>
    </row>
    <row r="607" spans="2:3" x14ac:dyDescent="0.2">
      <c r="B607" s="13"/>
      <c r="C607" s="14" t="str">
        <f t="shared" si="10"/>
        <v/>
      </c>
    </row>
    <row r="608" spans="2:3" x14ac:dyDescent="0.2">
      <c r="B608" s="13"/>
      <c r="C608" s="14" t="str">
        <f t="shared" si="10"/>
        <v/>
      </c>
    </row>
    <row r="609" spans="2:3" x14ac:dyDescent="0.2">
      <c r="B609" s="13"/>
      <c r="C609" s="14" t="str">
        <f t="shared" si="10"/>
        <v/>
      </c>
    </row>
    <row r="610" spans="2:3" x14ac:dyDescent="0.2">
      <c r="B610" s="13"/>
      <c r="C610" s="14" t="str">
        <f t="shared" si="10"/>
        <v/>
      </c>
    </row>
    <row r="611" spans="2:3" x14ac:dyDescent="0.2">
      <c r="B611" s="13"/>
      <c r="C611" s="14" t="str">
        <f t="shared" si="10"/>
        <v/>
      </c>
    </row>
    <row r="612" spans="2:3" x14ac:dyDescent="0.2">
      <c r="B612" s="13"/>
      <c r="C612" s="14" t="str">
        <f t="shared" si="10"/>
        <v/>
      </c>
    </row>
    <row r="613" spans="2:3" x14ac:dyDescent="0.2">
      <c r="B613" s="13"/>
      <c r="C613" s="14" t="str">
        <f t="shared" si="10"/>
        <v/>
      </c>
    </row>
    <row r="614" spans="2:3" x14ac:dyDescent="0.2">
      <c r="B614" s="13"/>
      <c r="C614" s="14" t="str">
        <f t="shared" si="10"/>
        <v/>
      </c>
    </row>
    <row r="615" spans="2:3" x14ac:dyDescent="0.2">
      <c r="B615" s="13"/>
      <c r="C615" s="14" t="str">
        <f t="shared" si="10"/>
        <v/>
      </c>
    </row>
    <row r="616" spans="2:3" x14ac:dyDescent="0.2">
      <c r="B616" s="13"/>
      <c r="C616" s="14" t="str">
        <f t="shared" si="10"/>
        <v/>
      </c>
    </row>
    <row r="617" spans="2:3" x14ac:dyDescent="0.2">
      <c r="B617" s="13"/>
      <c r="C617" s="14" t="str">
        <f t="shared" si="10"/>
        <v/>
      </c>
    </row>
    <row r="618" spans="2:3" x14ac:dyDescent="0.2">
      <c r="B618" s="13"/>
      <c r="C618" s="14" t="str">
        <f t="shared" si="10"/>
        <v/>
      </c>
    </row>
    <row r="619" spans="2:3" x14ac:dyDescent="0.2">
      <c r="B619" s="13"/>
      <c r="C619" s="14" t="str">
        <f t="shared" si="10"/>
        <v/>
      </c>
    </row>
    <row r="620" spans="2:3" x14ac:dyDescent="0.2">
      <c r="B620" s="13"/>
      <c r="C620" s="14" t="str">
        <f t="shared" si="10"/>
        <v/>
      </c>
    </row>
    <row r="621" spans="2:3" x14ac:dyDescent="0.2">
      <c r="B621" s="13"/>
      <c r="C621" s="14" t="str">
        <f t="shared" si="10"/>
        <v/>
      </c>
    </row>
    <row r="622" spans="2:3" x14ac:dyDescent="0.2">
      <c r="B622" s="13"/>
      <c r="C622" s="14" t="str">
        <f t="shared" si="10"/>
        <v/>
      </c>
    </row>
    <row r="623" spans="2:3" x14ac:dyDescent="0.2">
      <c r="B623" s="13"/>
      <c r="C623" s="14" t="str">
        <f t="shared" si="10"/>
        <v/>
      </c>
    </row>
    <row r="624" spans="2:3" x14ac:dyDescent="0.2">
      <c r="B624" s="13"/>
      <c r="C624" s="14" t="str">
        <f t="shared" si="10"/>
        <v/>
      </c>
    </row>
    <row r="625" spans="2:3" x14ac:dyDescent="0.2">
      <c r="B625" s="13"/>
      <c r="C625" s="14" t="str">
        <f t="shared" si="10"/>
        <v/>
      </c>
    </row>
    <row r="626" spans="2:3" x14ac:dyDescent="0.2">
      <c r="B626" s="13"/>
      <c r="C626" s="14" t="str">
        <f t="shared" si="10"/>
        <v/>
      </c>
    </row>
    <row r="627" spans="2:3" x14ac:dyDescent="0.2">
      <c r="B627" s="13"/>
      <c r="C627" s="14" t="str">
        <f t="shared" si="10"/>
        <v/>
      </c>
    </row>
    <row r="628" spans="2:3" x14ac:dyDescent="0.2">
      <c r="B628" s="13"/>
      <c r="C628" s="14" t="str">
        <f t="shared" si="10"/>
        <v/>
      </c>
    </row>
    <row r="629" spans="2:3" x14ac:dyDescent="0.2">
      <c r="B629" s="13"/>
      <c r="C629" s="14" t="str">
        <f t="shared" si="10"/>
        <v/>
      </c>
    </row>
    <row r="630" spans="2:3" x14ac:dyDescent="0.2">
      <c r="B630" s="13"/>
      <c r="C630" s="14" t="str">
        <f t="shared" si="10"/>
        <v/>
      </c>
    </row>
    <row r="631" spans="2:3" x14ac:dyDescent="0.2">
      <c r="B631" s="13"/>
      <c r="C631" s="14" t="str">
        <f t="shared" si="10"/>
        <v/>
      </c>
    </row>
    <row r="632" spans="2:3" x14ac:dyDescent="0.2">
      <c r="B632" s="13"/>
      <c r="C632" s="14" t="str">
        <f t="shared" si="10"/>
        <v/>
      </c>
    </row>
    <row r="633" spans="2:3" x14ac:dyDescent="0.2">
      <c r="B633" s="13"/>
      <c r="C633" s="14" t="str">
        <f t="shared" si="10"/>
        <v/>
      </c>
    </row>
    <row r="634" spans="2:3" x14ac:dyDescent="0.2">
      <c r="B634" s="13"/>
      <c r="C634" s="14" t="str">
        <f t="shared" si="10"/>
        <v/>
      </c>
    </row>
    <row r="635" spans="2:3" x14ac:dyDescent="0.2">
      <c r="B635" s="13"/>
      <c r="C635" s="14" t="str">
        <f t="shared" si="10"/>
        <v/>
      </c>
    </row>
    <row r="636" spans="2:3" x14ac:dyDescent="0.2">
      <c r="B636" s="13"/>
      <c r="C636" s="14" t="str">
        <f t="shared" si="10"/>
        <v/>
      </c>
    </row>
    <row r="637" spans="2:3" x14ac:dyDescent="0.2">
      <c r="B637" s="13"/>
      <c r="C637" s="14" t="str">
        <f t="shared" si="10"/>
        <v/>
      </c>
    </row>
    <row r="638" spans="2:3" x14ac:dyDescent="0.2">
      <c r="B638" s="13"/>
      <c r="C638" s="14" t="str">
        <f t="shared" si="10"/>
        <v/>
      </c>
    </row>
    <row r="639" spans="2:3" x14ac:dyDescent="0.2">
      <c r="B639" s="13"/>
      <c r="C639" s="14" t="str">
        <f t="shared" si="10"/>
        <v/>
      </c>
    </row>
    <row r="640" spans="2:3" x14ac:dyDescent="0.2">
      <c r="B640" s="13"/>
      <c r="C640" s="14" t="str">
        <f t="shared" si="10"/>
        <v/>
      </c>
    </row>
    <row r="641" spans="2:3" x14ac:dyDescent="0.2">
      <c r="B641" s="13"/>
      <c r="C641" s="14" t="str">
        <f t="shared" si="10"/>
        <v/>
      </c>
    </row>
    <row r="642" spans="2:3" x14ac:dyDescent="0.2">
      <c r="B642" s="13"/>
      <c r="C642" s="14" t="str">
        <f t="shared" si="10"/>
        <v/>
      </c>
    </row>
    <row r="643" spans="2:3" x14ac:dyDescent="0.2">
      <c r="B643" s="13"/>
      <c r="C643" s="14" t="str">
        <f t="shared" si="10"/>
        <v/>
      </c>
    </row>
    <row r="644" spans="2:3" x14ac:dyDescent="0.2">
      <c r="B644" s="13"/>
      <c r="C644" s="14" t="str">
        <f t="shared" si="10"/>
        <v/>
      </c>
    </row>
    <row r="645" spans="2:3" x14ac:dyDescent="0.2">
      <c r="B645" s="13"/>
      <c r="C645" s="14" t="str">
        <f t="shared" si="10"/>
        <v/>
      </c>
    </row>
    <row r="646" spans="2:3" x14ac:dyDescent="0.2">
      <c r="B646" s="13"/>
      <c r="C646" s="14" t="str">
        <f t="shared" ref="C646:C709" si="11">IF(ISNUMBER(B646),IF(OR(B646&lt;$F$18,B646&gt;$F$19),"Outlier",""),"")</f>
        <v/>
      </c>
    </row>
    <row r="647" spans="2:3" x14ac:dyDescent="0.2">
      <c r="B647" s="13"/>
      <c r="C647" s="14" t="str">
        <f t="shared" si="11"/>
        <v/>
      </c>
    </row>
    <row r="648" spans="2:3" x14ac:dyDescent="0.2">
      <c r="B648" s="13"/>
      <c r="C648" s="14" t="str">
        <f t="shared" si="11"/>
        <v/>
      </c>
    </row>
    <row r="649" spans="2:3" x14ac:dyDescent="0.2">
      <c r="B649" s="13"/>
      <c r="C649" s="14" t="str">
        <f t="shared" si="11"/>
        <v/>
      </c>
    </row>
    <row r="650" spans="2:3" x14ac:dyDescent="0.2">
      <c r="B650" s="13"/>
      <c r="C650" s="14" t="str">
        <f t="shared" si="11"/>
        <v/>
      </c>
    </row>
    <row r="651" spans="2:3" x14ac:dyDescent="0.2">
      <c r="B651" s="13"/>
      <c r="C651" s="14" t="str">
        <f t="shared" si="11"/>
        <v/>
      </c>
    </row>
    <row r="652" spans="2:3" x14ac:dyDescent="0.2">
      <c r="B652" s="13"/>
      <c r="C652" s="14" t="str">
        <f t="shared" si="11"/>
        <v/>
      </c>
    </row>
    <row r="653" spans="2:3" x14ac:dyDescent="0.2">
      <c r="B653" s="13"/>
      <c r="C653" s="14" t="str">
        <f t="shared" si="11"/>
        <v/>
      </c>
    </row>
    <row r="654" spans="2:3" x14ac:dyDescent="0.2">
      <c r="B654" s="13"/>
      <c r="C654" s="14" t="str">
        <f t="shared" si="11"/>
        <v/>
      </c>
    </row>
    <row r="655" spans="2:3" x14ac:dyDescent="0.2">
      <c r="B655" s="13"/>
      <c r="C655" s="14" t="str">
        <f t="shared" si="11"/>
        <v/>
      </c>
    </row>
    <row r="656" spans="2:3" x14ac:dyDescent="0.2">
      <c r="B656" s="13"/>
      <c r="C656" s="14" t="str">
        <f t="shared" si="11"/>
        <v/>
      </c>
    </row>
    <row r="657" spans="2:3" x14ac:dyDescent="0.2">
      <c r="B657" s="13"/>
      <c r="C657" s="14" t="str">
        <f t="shared" si="11"/>
        <v/>
      </c>
    </row>
    <row r="658" spans="2:3" x14ac:dyDescent="0.2">
      <c r="B658" s="13"/>
      <c r="C658" s="14" t="str">
        <f t="shared" si="11"/>
        <v/>
      </c>
    </row>
    <row r="659" spans="2:3" x14ac:dyDescent="0.2">
      <c r="B659" s="13"/>
      <c r="C659" s="14" t="str">
        <f t="shared" si="11"/>
        <v/>
      </c>
    </row>
    <row r="660" spans="2:3" x14ac:dyDescent="0.2">
      <c r="B660" s="13"/>
      <c r="C660" s="14" t="str">
        <f t="shared" si="11"/>
        <v/>
      </c>
    </row>
    <row r="661" spans="2:3" x14ac:dyDescent="0.2">
      <c r="B661" s="13"/>
      <c r="C661" s="14" t="str">
        <f t="shared" si="11"/>
        <v/>
      </c>
    </row>
    <row r="662" spans="2:3" x14ac:dyDescent="0.2">
      <c r="B662" s="13"/>
      <c r="C662" s="14" t="str">
        <f t="shared" si="11"/>
        <v/>
      </c>
    </row>
    <row r="663" spans="2:3" x14ac:dyDescent="0.2">
      <c r="B663" s="13"/>
      <c r="C663" s="14" t="str">
        <f t="shared" si="11"/>
        <v/>
      </c>
    </row>
    <row r="664" spans="2:3" x14ac:dyDescent="0.2">
      <c r="B664" s="13"/>
      <c r="C664" s="14" t="str">
        <f t="shared" si="11"/>
        <v/>
      </c>
    </row>
    <row r="665" spans="2:3" x14ac:dyDescent="0.2">
      <c r="B665" s="13"/>
      <c r="C665" s="14" t="str">
        <f t="shared" si="11"/>
        <v/>
      </c>
    </row>
    <row r="666" spans="2:3" x14ac:dyDescent="0.2">
      <c r="B666" s="13"/>
      <c r="C666" s="14" t="str">
        <f t="shared" si="11"/>
        <v/>
      </c>
    </row>
    <row r="667" spans="2:3" x14ac:dyDescent="0.2">
      <c r="B667" s="13"/>
      <c r="C667" s="14" t="str">
        <f t="shared" si="11"/>
        <v/>
      </c>
    </row>
    <row r="668" spans="2:3" x14ac:dyDescent="0.2">
      <c r="B668" s="13"/>
      <c r="C668" s="14" t="str">
        <f t="shared" si="11"/>
        <v/>
      </c>
    </row>
    <row r="669" spans="2:3" x14ac:dyDescent="0.2">
      <c r="B669" s="13"/>
      <c r="C669" s="14" t="str">
        <f t="shared" si="11"/>
        <v/>
      </c>
    </row>
    <row r="670" spans="2:3" x14ac:dyDescent="0.2">
      <c r="B670" s="13"/>
      <c r="C670" s="14" t="str">
        <f t="shared" si="11"/>
        <v/>
      </c>
    </row>
    <row r="671" spans="2:3" x14ac:dyDescent="0.2">
      <c r="B671" s="13"/>
      <c r="C671" s="14" t="str">
        <f t="shared" si="11"/>
        <v/>
      </c>
    </row>
    <row r="672" spans="2:3" x14ac:dyDescent="0.2">
      <c r="B672" s="13"/>
      <c r="C672" s="14" t="str">
        <f t="shared" si="11"/>
        <v/>
      </c>
    </row>
    <row r="673" spans="2:3" x14ac:dyDescent="0.2">
      <c r="B673" s="13"/>
      <c r="C673" s="14" t="str">
        <f t="shared" si="11"/>
        <v/>
      </c>
    </row>
    <row r="674" spans="2:3" x14ac:dyDescent="0.2">
      <c r="B674" s="13"/>
      <c r="C674" s="14" t="str">
        <f t="shared" si="11"/>
        <v/>
      </c>
    </row>
    <row r="675" spans="2:3" x14ac:dyDescent="0.2">
      <c r="B675" s="13"/>
      <c r="C675" s="14" t="str">
        <f t="shared" si="11"/>
        <v/>
      </c>
    </row>
    <row r="676" spans="2:3" x14ac:dyDescent="0.2">
      <c r="B676" s="13"/>
      <c r="C676" s="14" t="str">
        <f t="shared" si="11"/>
        <v/>
      </c>
    </row>
    <row r="677" spans="2:3" x14ac:dyDescent="0.2">
      <c r="B677" s="13"/>
      <c r="C677" s="14" t="str">
        <f t="shared" si="11"/>
        <v/>
      </c>
    </row>
    <row r="678" spans="2:3" x14ac:dyDescent="0.2">
      <c r="B678" s="13"/>
      <c r="C678" s="14" t="str">
        <f t="shared" si="11"/>
        <v/>
      </c>
    </row>
    <row r="679" spans="2:3" x14ac:dyDescent="0.2">
      <c r="B679" s="13"/>
      <c r="C679" s="14" t="str">
        <f t="shared" si="11"/>
        <v/>
      </c>
    </row>
    <row r="680" spans="2:3" x14ac:dyDescent="0.2">
      <c r="B680" s="13"/>
      <c r="C680" s="14" t="str">
        <f t="shared" si="11"/>
        <v/>
      </c>
    </row>
    <row r="681" spans="2:3" x14ac:dyDescent="0.2">
      <c r="B681" s="13"/>
      <c r="C681" s="14" t="str">
        <f t="shared" si="11"/>
        <v/>
      </c>
    </row>
    <row r="682" spans="2:3" x14ac:dyDescent="0.2">
      <c r="B682" s="13"/>
      <c r="C682" s="14" t="str">
        <f t="shared" si="11"/>
        <v/>
      </c>
    </row>
    <row r="683" spans="2:3" x14ac:dyDescent="0.2">
      <c r="B683" s="13"/>
      <c r="C683" s="14" t="str">
        <f t="shared" si="11"/>
        <v/>
      </c>
    </row>
    <row r="684" spans="2:3" x14ac:dyDescent="0.2">
      <c r="B684" s="13"/>
      <c r="C684" s="14" t="str">
        <f t="shared" si="11"/>
        <v/>
      </c>
    </row>
    <row r="685" spans="2:3" x14ac:dyDescent="0.2">
      <c r="B685" s="13"/>
      <c r="C685" s="14" t="str">
        <f t="shared" si="11"/>
        <v/>
      </c>
    </row>
    <row r="686" spans="2:3" x14ac:dyDescent="0.2">
      <c r="B686" s="13"/>
      <c r="C686" s="14" t="str">
        <f t="shared" si="11"/>
        <v/>
      </c>
    </row>
    <row r="687" spans="2:3" x14ac:dyDescent="0.2">
      <c r="B687" s="13"/>
      <c r="C687" s="14" t="str">
        <f t="shared" si="11"/>
        <v/>
      </c>
    </row>
    <row r="688" spans="2:3" x14ac:dyDescent="0.2">
      <c r="B688" s="13"/>
      <c r="C688" s="14" t="str">
        <f t="shared" si="11"/>
        <v/>
      </c>
    </row>
    <row r="689" spans="2:3" x14ac:dyDescent="0.2">
      <c r="B689" s="13"/>
      <c r="C689" s="14" t="str">
        <f t="shared" si="11"/>
        <v/>
      </c>
    </row>
    <row r="690" spans="2:3" x14ac:dyDescent="0.2">
      <c r="B690" s="13"/>
      <c r="C690" s="14" t="str">
        <f t="shared" si="11"/>
        <v/>
      </c>
    </row>
    <row r="691" spans="2:3" x14ac:dyDescent="0.2">
      <c r="B691" s="13"/>
      <c r="C691" s="14" t="str">
        <f t="shared" si="11"/>
        <v/>
      </c>
    </row>
    <row r="692" spans="2:3" x14ac:dyDescent="0.2">
      <c r="B692" s="13"/>
      <c r="C692" s="14" t="str">
        <f t="shared" si="11"/>
        <v/>
      </c>
    </row>
    <row r="693" spans="2:3" x14ac:dyDescent="0.2">
      <c r="B693" s="13"/>
      <c r="C693" s="14" t="str">
        <f t="shared" si="11"/>
        <v/>
      </c>
    </row>
    <row r="694" spans="2:3" x14ac:dyDescent="0.2">
      <c r="B694" s="13"/>
      <c r="C694" s="14" t="str">
        <f t="shared" si="11"/>
        <v/>
      </c>
    </row>
    <row r="695" spans="2:3" x14ac:dyDescent="0.2">
      <c r="B695" s="13"/>
      <c r="C695" s="14" t="str">
        <f t="shared" si="11"/>
        <v/>
      </c>
    </row>
    <row r="696" spans="2:3" x14ac:dyDescent="0.2">
      <c r="B696" s="13"/>
      <c r="C696" s="14" t="str">
        <f t="shared" si="11"/>
        <v/>
      </c>
    </row>
    <row r="697" spans="2:3" x14ac:dyDescent="0.2">
      <c r="B697" s="13"/>
      <c r="C697" s="14" t="str">
        <f t="shared" si="11"/>
        <v/>
      </c>
    </row>
    <row r="698" spans="2:3" x14ac:dyDescent="0.2">
      <c r="B698" s="13"/>
      <c r="C698" s="14" t="str">
        <f t="shared" si="11"/>
        <v/>
      </c>
    </row>
    <row r="699" spans="2:3" x14ac:dyDescent="0.2">
      <c r="B699" s="13"/>
      <c r="C699" s="14" t="str">
        <f t="shared" si="11"/>
        <v/>
      </c>
    </row>
    <row r="700" spans="2:3" x14ac:dyDescent="0.2">
      <c r="B700" s="13"/>
      <c r="C700" s="14" t="str">
        <f t="shared" si="11"/>
        <v/>
      </c>
    </row>
    <row r="701" spans="2:3" x14ac:dyDescent="0.2">
      <c r="B701" s="13"/>
      <c r="C701" s="14" t="str">
        <f t="shared" si="11"/>
        <v/>
      </c>
    </row>
    <row r="702" spans="2:3" x14ac:dyDescent="0.2">
      <c r="B702" s="13"/>
      <c r="C702" s="14" t="str">
        <f t="shared" si="11"/>
        <v/>
      </c>
    </row>
    <row r="703" spans="2:3" x14ac:dyDescent="0.2">
      <c r="B703" s="13"/>
      <c r="C703" s="14" t="str">
        <f t="shared" si="11"/>
        <v/>
      </c>
    </row>
    <row r="704" spans="2:3" x14ac:dyDescent="0.2">
      <c r="B704" s="13"/>
      <c r="C704" s="14" t="str">
        <f t="shared" si="11"/>
        <v/>
      </c>
    </row>
    <row r="705" spans="2:3" x14ac:dyDescent="0.2">
      <c r="B705" s="13"/>
      <c r="C705" s="14" t="str">
        <f t="shared" si="11"/>
        <v/>
      </c>
    </row>
    <row r="706" spans="2:3" x14ac:dyDescent="0.2">
      <c r="B706" s="13"/>
      <c r="C706" s="14" t="str">
        <f t="shared" si="11"/>
        <v/>
      </c>
    </row>
    <row r="707" spans="2:3" x14ac:dyDescent="0.2">
      <c r="B707" s="13"/>
      <c r="C707" s="14" t="str">
        <f t="shared" si="11"/>
        <v/>
      </c>
    </row>
    <row r="708" spans="2:3" x14ac:dyDescent="0.2">
      <c r="B708" s="13"/>
      <c r="C708" s="14" t="str">
        <f t="shared" si="11"/>
        <v/>
      </c>
    </row>
    <row r="709" spans="2:3" x14ac:dyDescent="0.2">
      <c r="B709" s="13"/>
      <c r="C709" s="14" t="str">
        <f t="shared" si="11"/>
        <v/>
      </c>
    </row>
    <row r="710" spans="2:3" x14ac:dyDescent="0.2">
      <c r="B710" s="13"/>
      <c r="C710" s="14" t="str">
        <f t="shared" ref="C710:C773" si="12">IF(ISNUMBER(B710),IF(OR(B710&lt;$F$18,B710&gt;$F$19),"Outlier",""),"")</f>
        <v/>
      </c>
    </row>
    <row r="711" spans="2:3" x14ac:dyDescent="0.2">
      <c r="B711" s="13"/>
      <c r="C711" s="14" t="str">
        <f t="shared" si="12"/>
        <v/>
      </c>
    </row>
    <row r="712" spans="2:3" x14ac:dyDescent="0.2">
      <c r="B712" s="13"/>
      <c r="C712" s="14" t="str">
        <f t="shared" si="12"/>
        <v/>
      </c>
    </row>
    <row r="713" spans="2:3" x14ac:dyDescent="0.2">
      <c r="B713" s="13"/>
      <c r="C713" s="14" t="str">
        <f t="shared" si="12"/>
        <v/>
      </c>
    </row>
    <row r="714" spans="2:3" x14ac:dyDescent="0.2">
      <c r="B714" s="13"/>
      <c r="C714" s="14" t="str">
        <f t="shared" si="12"/>
        <v/>
      </c>
    </row>
    <row r="715" spans="2:3" x14ac:dyDescent="0.2">
      <c r="B715" s="13"/>
      <c r="C715" s="14" t="str">
        <f t="shared" si="12"/>
        <v/>
      </c>
    </row>
    <row r="716" spans="2:3" x14ac:dyDescent="0.2">
      <c r="B716" s="13"/>
      <c r="C716" s="14" t="str">
        <f t="shared" si="12"/>
        <v/>
      </c>
    </row>
    <row r="717" spans="2:3" x14ac:dyDescent="0.2">
      <c r="B717" s="13"/>
      <c r="C717" s="14" t="str">
        <f t="shared" si="12"/>
        <v/>
      </c>
    </row>
    <row r="718" spans="2:3" x14ac:dyDescent="0.2">
      <c r="B718" s="13"/>
      <c r="C718" s="14" t="str">
        <f t="shared" si="12"/>
        <v/>
      </c>
    </row>
    <row r="719" spans="2:3" x14ac:dyDescent="0.2">
      <c r="B719" s="13"/>
      <c r="C719" s="14" t="str">
        <f t="shared" si="12"/>
        <v/>
      </c>
    </row>
    <row r="720" spans="2:3" x14ac:dyDescent="0.2">
      <c r="B720" s="13"/>
      <c r="C720" s="14" t="str">
        <f t="shared" si="12"/>
        <v/>
      </c>
    </row>
    <row r="721" spans="2:3" x14ac:dyDescent="0.2">
      <c r="B721" s="13"/>
      <c r="C721" s="14" t="str">
        <f t="shared" si="12"/>
        <v/>
      </c>
    </row>
    <row r="722" spans="2:3" x14ac:dyDescent="0.2">
      <c r="B722" s="13"/>
      <c r="C722" s="14" t="str">
        <f t="shared" si="12"/>
        <v/>
      </c>
    </row>
    <row r="723" spans="2:3" x14ac:dyDescent="0.2">
      <c r="B723" s="13"/>
      <c r="C723" s="14" t="str">
        <f t="shared" si="12"/>
        <v/>
      </c>
    </row>
    <row r="724" spans="2:3" x14ac:dyDescent="0.2">
      <c r="B724" s="13"/>
      <c r="C724" s="14" t="str">
        <f t="shared" si="12"/>
        <v/>
      </c>
    </row>
    <row r="725" spans="2:3" x14ac:dyDescent="0.2">
      <c r="B725" s="13"/>
      <c r="C725" s="14" t="str">
        <f t="shared" si="12"/>
        <v/>
      </c>
    </row>
    <row r="726" spans="2:3" x14ac:dyDescent="0.2">
      <c r="B726" s="13"/>
      <c r="C726" s="14" t="str">
        <f t="shared" si="12"/>
        <v/>
      </c>
    </row>
    <row r="727" spans="2:3" x14ac:dyDescent="0.2">
      <c r="B727" s="13"/>
      <c r="C727" s="14" t="str">
        <f t="shared" si="12"/>
        <v/>
      </c>
    </row>
    <row r="728" spans="2:3" x14ac:dyDescent="0.2">
      <c r="B728" s="13"/>
      <c r="C728" s="14" t="str">
        <f t="shared" si="12"/>
        <v/>
      </c>
    </row>
    <row r="729" spans="2:3" x14ac:dyDescent="0.2">
      <c r="B729" s="13"/>
      <c r="C729" s="14" t="str">
        <f t="shared" si="12"/>
        <v/>
      </c>
    </row>
    <row r="730" spans="2:3" x14ac:dyDescent="0.2">
      <c r="B730" s="13"/>
      <c r="C730" s="14" t="str">
        <f t="shared" si="12"/>
        <v/>
      </c>
    </row>
    <row r="731" spans="2:3" x14ac:dyDescent="0.2">
      <c r="B731" s="13"/>
      <c r="C731" s="14" t="str">
        <f t="shared" si="12"/>
        <v/>
      </c>
    </row>
    <row r="732" spans="2:3" x14ac:dyDescent="0.2">
      <c r="B732" s="13"/>
      <c r="C732" s="14" t="str">
        <f t="shared" si="12"/>
        <v/>
      </c>
    </row>
    <row r="733" spans="2:3" x14ac:dyDescent="0.2">
      <c r="B733" s="13"/>
      <c r="C733" s="14" t="str">
        <f t="shared" si="12"/>
        <v/>
      </c>
    </row>
    <row r="734" spans="2:3" x14ac:dyDescent="0.2">
      <c r="B734" s="13"/>
      <c r="C734" s="14" t="str">
        <f t="shared" si="12"/>
        <v/>
      </c>
    </row>
    <row r="735" spans="2:3" x14ac:dyDescent="0.2">
      <c r="B735" s="13"/>
      <c r="C735" s="14" t="str">
        <f t="shared" si="12"/>
        <v/>
      </c>
    </row>
    <row r="736" spans="2:3" x14ac:dyDescent="0.2">
      <c r="B736" s="13"/>
      <c r="C736" s="14" t="str">
        <f t="shared" si="12"/>
        <v/>
      </c>
    </row>
    <row r="737" spans="2:3" x14ac:dyDescent="0.2">
      <c r="B737" s="13"/>
      <c r="C737" s="14" t="str">
        <f t="shared" si="12"/>
        <v/>
      </c>
    </row>
    <row r="738" spans="2:3" x14ac:dyDescent="0.2">
      <c r="B738" s="13"/>
      <c r="C738" s="14" t="str">
        <f t="shared" si="12"/>
        <v/>
      </c>
    </row>
    <row r="739" spans="2:3" x14ac:dyDescent="0.2">
      <c r="B739" s="13"/>
      <c r="C739" s="14" t="str">
        <f t="shared" si="12"/>
        <v/>
      </c>
    </row>
    <row r="740" spans="2:3" x14ac:dyDescent="0.2">
      <c r="B740" s="13"/>
      <c r="C740" s="14" t="str">
        <f t="shared" si="12"/>
        <v/>
      </c>
    </row>
    <row r="741" spans="2:3" x14ac:dyDescent="0.2">
      <c r="B741" s="13"/>
      <c r="C741" s="14" t="str">
        <f t="shared" si="12"/>
        <v/>
      </c>
    </row>
    <row r="742" spans="2:3" x14ac:dyDescent="0.2">
      <c r="B742" s="13"/>
      <c r="C742" s="14" t="str">
        <f t="shared" si="12"/>
        <v/>
      </c>
    </row>
    <row r="743" spans="2:3" x14ac:dyDescent="0.2">
      <c r="B743" s="13"/>
      <c r="C743" s="14" t="str">
        <f t="shared" si="12"/>
        <v/>
      </c>
    </row>
    <row r="744" spans="2:3" x14ac:dyDescent="0.2">
      <c r="B744" s="13"/>
      <c r="C744" s="14" t="str">
        <f t="shared" si="12"/>
        <v/>
      </c>
    </row>
    <row r="745" spans="2:3" x14ac:dyDescent="0.2">
      <c r="B745" s="13"/>
      <c r="C745" s="14" t="str">
        <f t="shared" si="12"/>
        <v/>
      </c>
    </row>
    <row r="746" spans="2:3" x14ac:dyDescent="0.2">
      <c r="B746" s="13"/>
      <c r="C746" s="14" t="str">
        <f t="shared" si="12"/>
        <v/>
      </c>
    </row>
    <row r="747" spans="2:3" x14ac:dyDescent="0.2">
      <c r="B747" s="13"/>
      <c r="C747" s="14" t="str">
        <f t="shared" si="12"/>
        <v/>
      </c>
    </row>
    <row r="748" spans="2:3" x14ac:dyDescent="0.2">
      <c r="B748" s="13"/>
      <c r="C748" s="14" t="str">
        <f t="shared" si="12"/>
        <v/>
      </c>
    </row>
    <row r="749" spans="2:3" x14ac:dyDescent="0.2">
      <c r="B749" s="13"/>
      <c r="C749" s="14" t="str">
        <f t="shared" si="12"/>
        <v/>
      </c>
    </row>
    <row r="750" spans="2:3" x14ac:dyDescent="0.2">
      <c r="B750" s="13"/>
      <c r="C750" s="14" t="str">
        <f t="shared" si="12"/>
        <v/>
      </c>
    </row>
    <row r="751" spans="2:3" x14ac:dyDescent="0.2">
      <c r="B751" s="13"/>
      <c r="C751" s="14" t="str">
        <f t="shared" si="12"/>
        <v/>
      </c>
    </row>
    <row r="752" spans="2:3" x14ac:dyDescent="0.2">
      <c r="B752" s="13"/>
      <c r="C752" s="14" t="str">
        <f t="shared" si="12"/>
        <v/>
      </c>
    </row>
    <row r="753" spans="2:3" x14ac:dyDescent="0.2">
      <c r="B753" s="13"/>
      <c r="C753" s="14" t="str">
        <f t="shared" si="12"/>
        <v/>
      </c>
    </row>
    <row r="754" spans="2:3" x14ac:dyDescent="0.2">
      <c r="B754" s="13"/>
      <c r="C754" s="14" t="str">
        <f t="shared" si="12"/>
        <v/>
      </c>
    </row>
    <row r="755" spans="2:3" x14ac:dyDescent="0.2">
      <c r="B755" s="13"/>
      <c r="C755" s="14" t="str">
        <f t="shared" si="12"/>
        <v/>
      </c>
    </row>
    <row r="756" spans="2:3" x14ac:dyDescent="0.2">
      <c r="B756" s="13"/>
      <c r="C756" s="14" t="str">
        <f t="shared" si="12"/>
        <v/>
      </c>
    </row>
    <row r="757" spans="2:3" x14ac:dyDescent="0.2">
      <c r="B757" s="13"/>
      <c r="C757" s="14" t="str">
        <f t="shared" si="12"/>
        <v/>
      </c>
    </row>
    <row r="758" spans="2:3" x14ac:dyDescent="0.2">
      <c r="B758" s="13"/>
      <c r="C758" s="14" t="str">
        <f t="shared" si="12"/>
        <v/>
      </c>
    </row>
    <row r="759" spans="2:3" x14ac:dyDescent="0.2">
      <c r="B759" s="13"/>
      <c r="C759" s="14" t="str">
        <f t="shared" si="12"/>
        <v/>
      </c>
    </row>
    <row r="760" spans="2:3" x14ac:dyDescent="0.2">
      <c r="B760" s="13"/>
      <c r="C760" s="14" t="str">
        <f t="shared" si="12"/>
        <v/>
      </c>
    </row>
    <row r="761" spans="2:3" x14ac:dyDescent="0.2">
      <c r="B761" s="13"/>
      <c r="C761" s="14" t="str">
        <f t="shared" si="12"/>
        <v/>
      </c>
    </row>
    <row r="762" spans="2:3" x14ac:dyDescent="0.2">
      <c r="B762" s="13"/>
      <c r="C762" s="14" t="str">
        <f t="shared" si="12"/>
        <v/>
      </c>
    </row>
    <row r="763" spans="2:3" x14ac:dyDescent="0.2">
      <c r="B763" s="13"/>
      <c r="C763" s="14" t="str">
        <f t="shared" si="12"/>
        <v/>
      </c>
    </row>
    <row r="764" spans="2:3" x14ac:dyDescent="0.2">
      <c r="B764" s="13"/>
      <c r="C764" s="14" t="str">
        <f t="shared" si="12"/>
        <v/>
      </c>
    </row>
    <row r="765" spans="2:3" x14ac:dyDescent="0.2">
      <c r="B765" s="13"/>
      <c r="C765" s="14" t="str">
        <f t="shared" si="12"/>
        <v/>
      </c>
    </row>
    <row r="766" spans="2:3" x14ac:dyDescent="0.2">
      <c r="B766" s="13"/>
      <c r="C766" s="14" t="str">
        <f t="shared" si="12"/>
        <v/>
      </c>
    </row>
    <row r="767" spans="2:3" x14ac:dyDescent="0.2">
      <c r="B767" s="13"/>
      <c r="C767" s="14" t="str">
        <f t="shared" si="12"/>
        <v/>
      </c>
    </row>
    <row r="768" spans="2:3" x14ac:dyDescent="0.2">
      <c r="B768" s="13"/>
      <c r="C768" s="14" t="str">
        <f t="shared" si="12"/>
        <v/>
      </c>
    </row>
    <row r="769" spans="2:3" x14ac:dyDescent="0.2">
      <c r="B769" s="13"/>
      <c r="C769" s="14" t="str">
        <f t="shared" si="12"/>
        <v/>
      </c>
    </row>
    <row r="770" spans="2:3" x14ac:dyDescent="0.2">
      <c r="B770" s="13"/>
      <c r="C770" s="14" t="str">
        <f t="shared" si="12"/>
        <v/>
      </c>
    </row>
    <row r="771" spans="2:3" x14ac:dyDescent="0.2">
      <c r="B771" s="13"/>
      <c r="C771" s="14" t="str">
        <f t="shared" si="12"/>
        <v/>
      </c>
    </row>
    <row r="772" spans="2:3" x14ac:dyDescent="0.2">
      <c r="B772" s="13"/>
      <c r="C772" s="14" t="str">
        <f t="shared" si="12"/>
        <v/>
      </c>
    </row>
    <row r="773" spans="2:3" x14ac:dyDescent="0.2">
      <c r="B773" s="13"/>
      <c r="C773" s="14" t="str">
        <f t="shared" si="12"/>
        <v/>
      </c>
    </row>
    <row r="774" spans="2:3" x14ac:dyDescent="0.2">
      <c r="B774" s="13"/>
      <c r="C774" s="14" t="str">
        <f t="shared" ref="C774:C837" si="13">IF(ISNUMBER(B774),IF(OR(B774&lt;$F$18,B774&gt;$F$19),"Outlier",""),"")</f>
        <v/>
      </c>
    </row>
    <row r="775" spans="2:3" x14ac:dyDescent="0.2">
      <c r="B775" s="13"/>
      <c r="C775" s="14" t="str">
        <f t="shared" si="13"/>
        <v/>
      </c>
    </row>
    <row r="776" spans="2:3" x14ac:dyDescent="0.2">
      <c r="B776" s="13"/>
      <c r="C776" s="14" t="str">
        <f t="shared" si="13"/>
        <v/>
      </c>
    </row>
    <row r="777" spans="2:3" x14ac:dyDescent="0.2">
      <c r="B777" s="13"/>
      <c r="C777" s="14" t="str">
        <f t="shared" si="13"/>
        <v/>
      </c>
    </row>
    <row r="778" spans="2:3" x14ac:dyDescent="0.2">
      <c r="B778" s="13"/>
      <c r="C778" s="14" t="str">
        <f t="shared" si="13"/>
        <v/>
      </c>
    </row>
    <row r="779" spans="2:3" x14ac:dyDescent="0.2">
      <c r="B779" s="13"/>
      <c r="C779" s="14" t="str">
        <f t="shared" si="13"/>
        <v/>
      </c>
    </row>
    <row r="780" spans="2:3" x14ac:dyDescent="0.2">
      <c r="B780" s="13"/>
      <c r="C780" s="14" t="str">
        <f t="shared" si="13"/>
        <v/>
      </c>
    </row>
    <row r="781" spans="2:3" x14ac:dyDescent="0.2">
      <c r="B781" s="13"/>
      <c r="C781" s="14" t="str">
        <f t="shared" si="13"/>
        <v/>
      </c>
    </row>
    <row r="782" spans="2:3" x14ac:dyDescent="0.2">
      <c r="B782" s="13"/>
      <c r="C782" s="14" t="str">
        <f t="shared" si="13"/>
        <v/>
      </c>
    </row>
    <row r="783" spans="2:3" x14ac:dyDescent="0.2">
      <c r="B783" s="13"/>
      <c r="C783" s="14" t="str">
        <f t="shared" si="13"/>
        <v/>
      </c>
    </row>
    <row r="784" spans="2:3" x14ac:dyDescent="0.2">
      <c r="B784" s="13"/>
      <c r="C784" s="14" t="str">
        <f t="shared" si="13"/>
        <v/>
      </c>
    </row>
    <row r="785" spans="2:3" x14ac:dyDescent="0.2">
      <c r="B785" s="13"/>
      <c r="C785" s="14" t="str">
        <f t="shared" si="13"/>
        <v/>
      </c>
    </row>
    <row r="786" spans="2:3" x14ac:dyDescent="0.2">
      <c r="B786" s="13"/>
      <c r="C786" s="14" t="str">
        <f t="shared" si="13"/>
        <v/>
      </c>
    </row>
    <row r="787" spans="2:3" x14ac:dyDescent="0.2">
      <c r="B787" s="13"/>
      <c r="C787" s="14" t="str">
        <f t="shared" si="13"/>
        <v/>
      </c>
    </row>
    <row r="788" spans="2:3" x14ac:dyDescent="0.2">
      <c r="B788" s="13"/>
      <c r="C788" s="14" t="str">
        <f t="shared" si="13"/>
        <v/>
      </c>
    </row>
    <row r="789" spans="2:3" x14ac:dyDescent="0.2">
      <c r="B789" s="13"/>
      <c r="C789" s="14" t="str">
        <f t="shared" si="13"/>
        <v/>
      </c>
    </row>
    <row r="790" spans="2:3" x14ac:dyDescent="0.2">
      <c r="B790" s="13"/>
      <c r="C790" s="14" t="str">
        <f t="shared" si="13"/>
        <v/>
      </c>
    </row>
    <row r="791" spans="2:3" x14ac:dyDescent="0.2">
      <c r="B791" s="13"/>
      <c r="C791" s="14" t="str">
        <f t="shared" si="13"/>
        <v/>
      </c>
    </row>
    <row r="792" spans="2:3" x14ac:dyDescent="0.2">
      <c r="B792" s="13"/>
      <c r="C792" s="14" t="str">
        <f t="shared" si="13"/>
        <v/>
      </c>
    </row>
    <row r="793" spans="2:3" x14ac:dyDescent="0.2">
      <c r="B793" s="13"/>
      <c r="C793" s="14" t="str">
        <f t="shared" si="13"/>
        <v/>
      </c>
    </row>
    <row r="794" spans="2:3" x14ac:dyDescent="0.2">
      <c r="B794" s="13"/>
      <c r="C794" s="14" t="str">
        <f t="shared" si="13"/>
        <v/>
      </c>
    </row>
    <row r="795" spans="2:3" x14ac:dyDescent="0.2">
      <c r="B795" s="13"/>
      <c r="C795" s="14" t="str">
        <f t="shared" si="13"/>
        <v/>
      </c>
    </row>
    <row r="796" spans="2:3" x14ac:dyDescent="0.2">
      <c r="B796" s="13"/>
      <c r="C796" s="14" t="str">
        <f t="shared" si="13"/>
        <v/>
      </c>
    </row>
    <row r="797" spans="2:3" x14ac:dyDescent="0.2">
      <c r="B797" s="13"/>
      <c r="C797" s="14" t="str">
        <f t="shared" si="13"/>
        <v/>
      </c>
    </row>
    <row r="798" spans="2:3" x14ac:dyDescent="0.2">
      <c r="B798" s="13"/>
      <c r="C798" s="14" t="str">
        <f t="shared" si="13"/>
        <v/>
      </c>
    </row>
    <row r="799" spans="2:3" x14ac:dyDescent="0.2">
      <c r="B799" s="13"/>
      <c r="C799" s="14" t="str">
        <f t="shared" si="13"/>
        <v/>
      </c>
    </row>
    <row r="800" spans="2:3" x14ac:dyDescent="0.2">
      <c r="B800" s="13"/>
      <c r="C800" s="14" t="str">
        <f t="shared" si="13"/>
        <v/>
      </c>
    </row>
    <row r="801" spans="2:3" x14ac:dyDescent="0.2">
      <c r="B801" s="13"/>
      <c r="C801" s="14" t="str">
        <f t="shared" si="13"/>
        <v/>
      </c>
    </row>
    <row r="802" spans="2:3" x14ac:dyDescent="0.2">
      <c r="B802" s="13"/>
      <c r="C802" s="14" t="str">
        <f t="shared" si="13"/>
        <v/>
      </c>
    </row>
    <row r="803" spans="2:3" x14ac:dyDescent="0.2">
      <c r="B803" s="13"/>
      <c r="C803" s="14" t="str">
        <f t="shared" si="13"/>
        <v/>
      </c>
    </row>
    <row r="804" spans="2:3" x14ac:dyDescent="0.2">
      <c r="B804" s="13"/>
      <c r="C804" s="14" t="str">
        <f t="shared" si="13"/>
        <v/>
      </c>
    </row>
    <row r="805" spans="2:3" x14ac:dyDescent="0.2">
      <c r="B805" s="13"/>
      <c r="C805" s="14" t="str">
        <f t="shared" si="13"/>
        <v/>
      </c>
    </row>
    <row r="806" spans="2:3" x14ac:dyDescent="0.2">
      <c r="B806" s="13"/>
      <c r="C806" s="14" t="str">
        <f t="shared" si="13"/>
        <v/>
      </c>
    </row>
    <row r="807" spans="2:3" x14ac:dyDescent="0.2">
      <c r="B807" s="13"/>
      <c r="C807" s="14" t="str">
        <f t="shared" si="13"/>
        <v/>
      </c>
    </row>
    <row r="808" spans="2:3" x14ac:dyDescent="0.2">
      <c r="B808" s="13"/>
      <c r="C808" s="14" t="str">
        <f t="shared" si="13"/>
        <v/>
      </c>
    </row>
    <row r="809" spans="2:3" x14ac:dyDescent="0.2">
      <c r="B809" s="13"/>
      <c r="C809" s="14" t="str">
        <f t="shared" si="13"/>
        <v/>
      </c>
    </row>
    <row r="810" spans="2:3" x14ac:dyDescent="0.2">
      <c r="B810" s="13"/>
      <c r="C810" s="14" t="str">
        <f t="shared" si="13"/>
        <v/>
      </c>
    </row>
    <row r="811" spans="2:3" x14ac:dyDescent="0.2">
      <c r="B811" s="13"/>
      <c r="C811" s="14" t="str">
        <f t="shared" si="13"/>
        <v/>
      </c>
    </row>
    <row r="812" spans="2:3" x14ac:dyDescent="0.2">
      <c r="B812" s="13"/>
      <c r="C812" s="14" t="str">
        <f t="shared" si="13"/>
        <v/>
      </c>
    </row>
    <row r="813" spans="2:3" x14ac:dyDescent="0.2">
      <c r="B813" s="13"/>
      <c r="C813" s="14" t="str">
        <f t="shared" si="13"/>
        <v/>
      </c>
    </row>
    <row r="814" spans="2:3" x14ac:dyDescent="0.2">
      <c r="B814" s="13"/>
      <c r="C814" s="14" t="str">
        <f t="shared" si="13"/>
        <v/>
      </c>
    </row>
    <row r="815" spans="2:3" x14ac:dyDescent="0.2">
      <c r="B815" s="13"/>
      <c r="C815" s="14" t="str">
        <f t="shared" si="13"/>
        <v/>
      </c>
    </row>
    <row r="816" spans="2:3" x14ac:dyDescent="0.2">
      <c r="B816" s="13"/>
      <c r="C816" s="14" t="str">
        <f t="shared" si="13"/>
        <v/>
      </c>
    </row>
    <row r="817" spans="2:3" x14ac:dyDescent="0.2">
      <c r="B817" s="13"/>
      <c r="C817" s="14" t="str">
        <f t="shared" si="13"/>
        <v/>
      </c>
    </row>
    <row r="818" spans="2:3" x14ac:dyDescent="0.2">
      <c r="B818" s="13"/>
      <c r="C818" s="14" t="str">
        <f t="shared" si="13"/>
        <v/>
      </c>
    </row>
    <row r="819" spans="2:3" x14ac:dyDescent="0.2">
      <c r="B819" s="13"/>
      <c r="C819" s="14" t="str">
        <f t="shared" si="13"/>
        <v/>
      </c>
    </row>
    <row r="820" spans="2:3" x14ac:dyDescent="0.2">
      <c r="B820" s="13"/>
      <c r="C820" s="14" t="str">
        <f t="shared" si="13"/>
        <v/>
      </c>
    </row>
    <row r="821" spans="2:3" x14ac:dyDescent="0.2">
      <c r="B821" s="13"/>
      <c r="C821" s="14" t="str">
        <f t="shared" si="13"/>
        <v/>
      </c>
    </row>
    <row r="822" spans="2:3" x14ac:dyDescent="0.2">
      <c r="B822" s="13"/>
      <c r="C822" s="14" t="str">
        <f t="shared" si="13"/>
        <v/>
      </c>
    </row>
    <row r="823" spans="2:3" x14ac:dyDescent="0.2">
      <c r="B823" s="13"/>
      <c r="C823" s="14" t="str">
        <f t="shared" si="13"/>
        <v/>
      </c>
    </row>
    <row r="824" spans="2:3" x14ac:dyDescent="0.2">
      <c r="B824" s="13"/>
      <c r="C824" s="14" t="str">
        <f t="shared" si="13"/>
        <v/>
      </c>
    </row>
    <row r="825" spans="2:3" x14ac:dyDescent="0.2">
      <c r="B825" s="13"/>
      <c r="C825" s="14" t="str">
        <f t="shared" si="13"/>
        <v/>
      </c>
    </row>
    <row r="826" spans="2:3" x14ac:dyDescent="0.2">
      <c r="B826" s="13"/>
      <c r="C826" s="14" t="str">
        <f t="shared" si="13"/>
        <v/>
      </c>
    </row>
    <row r="827" spans="2:3" x14ac:dyDescent="0.2">
      <c r="B827" s="13"/>
      <c r="C827" s="14" t="str">
        <f t="shared" si="13"/>
        <v/>
      </c>
    </row>
    <row r="828" spans="2:3" x14ac:dyDescent="0.2">
      <c r="B828" s="13"/>
      <c r="C828" s="14" t="str">
        <f t="shared" si="13"/>
        <v/>
      </c>
    </row>
    <row r="829" spans="2:3" x14ac:dyDescent="0.2">
      <c r="B829" s="13"/>
      <c r="C829" s="14" t="str">
        <f t="shared" si="13"/>
        <v/>
      </c>
    </row>
    <row r="830" spans="2:3" x14ac:dyDescent="0.2">
      <c r="B830" s="13"/>
      <c r="C830" s="14" t="str">
        <f t="shared" si="13"/>
        <v/>
      </c>
    </row>
    <row r="831" spans="2:3" x14ac:dyDescent="0.2">
      <c r="B831" s="13"/>
      <c r="C831" s="14" t="str">
        <f t="shared" si="13"/>
        <v/>
      </c>
    </row>
    <row r="832" spans="2:3" x14ac:dyDescent="0.2">
      <c r="B832" s="13"/>
      <c r="C832" s="14" t="str">
        <f t="shared" si="13"/>
        <v/>
      </c>
    </row>
    <row r="833" spans="2:3" x14ac:dyDescent="0.2">
      <c r="B833" s="13"/>
      <c r="C833" s="14" t="str">
        <f t="shared" si="13"/>
        <v/>
      </c>
    </row>
    <row r="834" spans="2:3" x14ac:dyDescent="0.2">
      <c r="B834" s="13"/>
      <c r="C834" s="14" t="str">
        <f t="shared" si="13"/>
        <v/>
      </c>
    </row>
    <row r="835" spans="2:3" x14ac:dyDescent="0.2">
      <c r="B835" s="13"/>
      <c r="C835" s="14" t="str">
        <f t="shared" si="13"/>
        <v/>
      </c>
    </row>
    <row r="836" spans="2:3" x14ac:dyDescent="0.2">
      <c r="B836" s="13"/>
      <c r="C836" s="14" t="str">
        <f t="shared" si="13"/>
        <v/>
      </c>
    </row>
    <row r="837" spans="2:3" x14ac:dyDescent="0.2">
      <c r="B837" s="13"/>
      <c r="C837" s="14" t="str">
        <f t="shared" si="13"/>
        <v/>
      </c>
    </row>
    <row r="838" spans="2:3" x14ac:dyDescent="0.2">
      <c r="B838" s="13"/>
      <c r="C838" s="14" t="str">
        <f t="shared" ref="C838:C901" si="14">IF(ISNUMBER(B838),IF(OR(B838&lt;$F$18,B838&gt;$F$19),"Outlier",""),"")</f>
        <v/>
      </c>
    </row>
    <row r="839" spans="2:3" x14ac:dyDescent="0.2">
      <c r="B839" s="13"/>
      <c r="C839" s="14" t="str">
        <f t="shared" si="14"/>
        <v/>
      </c>
    </row>
    <row r="840" spans="2:3" x14ac:dyDescent="0.2">
      <c r="B840" s="13"/>
      <c r="C840" s="14" t="str">
        <f t="shared" si="14"/>
        <v/>
      </c>
    </row>
    <row r="841" spans="2:3" x14ac:dyDescent="0.2">
      <c r="B841" s="13"/>
      <c r="C841" s="14" t="str">
        <f t="shared" si="14"/>
        <v/>
      </c>
    </row>
    <row r="842" spans="2:3" x14ac:dyDescent="0.2">
      <c r="B842" s="13"/>
      <c r="C842" s="14" t="str">
        <f t="shared" si="14"/>
        <v/>
      </c>
    </row>
    <row r="843" spans="2:3" x14ac:dyDescent="0.2">
      <c r="B843" s="13"/>
      <c r="C843" s="14" t="str">
        <f t="shared" si="14"/>
        <v/>
      </c>
    </row>
    <row r="844" spans="2:3" x14ac:dyDescent="0.2">
      <c r="B844" s="13"/>
      <c r="C844" s="14" t="str">
        <f t="shared" si="14"/>
        <v/>
      </c>
    </row>
    <row r="845" spans="2:3" x14ac:dyDescent="0.2">
      <c r="B845" s="13"/>
      <c r="C845" s="14" t="str">
        <f t="shared" si="14"/>
        <v/>
      </c>
    </row>
    <row r="846" spans="2:3" x14ac:dyDescent="0.2">
      <c r="B846" s="13"/>
      <c r="C846" s="14" t="str">
        <f t="shared" si="14"/>
        <v/>
      </c>
    </row>
    <row r="847" spans="2:3" x14ac:dyDescent="0.2">
      <c r="B847" s="13"/>
      <c r="C847" s="14" t="str">
        <f t="shared" si="14"/>
        <v/>
      </c>
    </row>
    <row r="848" spans="2:3" x14ac:dyDescent="0.2">
      <c r="B848" s="13"/>
      <c r="C848" s="14" t="str">
        <f t="shared" si="14"/>
        <v/>
      </c>
    </row>
    <row r="849" spans="2:3" x14ac:dyDescent="0.2">
      <c r="B849" s="13"/>
      <c r="C849" s="14" t="str">
        <f t="shared" si="14"/>
        <v/>
      </c>
    </row>
    <row r="850" spans="2:3" x14ac:dyDescent="0.2">
      <c r="B850" s="13"/>
      <c r="C850" s="14" t="str">
        <f t="shared" si="14"/>
        <v/>
      </c>
    </row>
    <row r="851" spans="2:3" x14ac:dyDescent="0.2">
      <c r="B851" s="13"/>
      <c r="C851" s="14" t="str">
        <f t="shared" si="14"/>
        <v/>
      </c>
    </row>
    <row r="852" spans="2:3" x14ac:dyDescent="0.2">
      <c r="B852" s="13"/>
      <c r="C852" s="14" t="str">
        <f t="shared" si="14"/>
        <v/>
      </c>
    </row>
    <row r="853" spans="2:3" x14ac:dyDescent="0.2">
      <c r="B853" s="13"/>
      <c r="C853" s="14" t="str">
        <f t="shared" si="14"/>
        <v/>
      </c>
    </row>
    <row r="854" spans="2:3" x14ac:dyDescent="0.2">
      <c r="B854" s="13"/>
      <c r="C854" s="14" t="str">
        <f t="shared" si="14"/>
        <v/>
      </c>
    </row>
    <row r="855" spans="2:3" x14ac:dyDescent="0.2">
      <c r="B855" s="13"/>
      <c r="C855" s="14" t="str">
        <f t="shared" si="14"/>
        <v/>
      </c>
    </row>
    <row r="856" spans="2:3" x14ac:dyDescent="0.2">
      <c r="B856" s="13"/>
      <c r="C856" s="14" t="str">
        <f t="shared" si="14"/>
        <v/>
      </c>
    </row>
    <row r="857" spans="2:3" x14ac:dyDescent="0.2">
      <c r="B857" s="13"/>
      <c r="C857" s="14" t="str">
        <f t="shared" si="14"/>
        <v/>
      </c>
    </row>
    <row r="858" spans="2:3" x14ac:dyDescent="0.2">
      <c r="B858" s="13"/>
      <c r="C858" s="14" t="str">
        <f t="shared" si="14"/>
        <v/>
      </c>
    </row>
    <row r="859" spans="2:3" x14ac:dyDescent="0.2">
      <c r="B859" s="13"/>
      <c r="C859" s="14" t="str">
        <f t="shared" si="14"/>
        <v/>
      </c>
    </row>
    <row r="860" spans="2:3" x14ac:dyDescent="0.2">
      <c r="B860" s="13"/>
      <c r="C860" s="14" t="str">
        <f t="shared" si="14"/>
        <v/>
      </c>
    </row>
    <row r="861" spans="2:3" x14ac:dyDescent="0.2">
      <c r="B861" s="13"/>
      <c r="C861" s="14" t="str">
        <f t="shared" si="14"/>
        <v/>
      </c>
    </row>
    <row r="862" spans="2:3" x14ac:dyDescent="0.2">
      <c r="B862" s="13"/>
      <c r="C862" s="14" t="str">
        <f t="shared" si="14"/>
        <v/>
      </c>
    </row>
    <row r="863" spans="2:3" x14ac:dyDescent="0.2">
      <c r="B863" s="13"/>
      <c r="C863" s="14" t="str">
        <f t="shared" si="14"/>
        <v/>
      </c>
    </row>
    <row r="864" spans="2:3" x14ac:dyDescent="0.2">
      <c r="B864" s="13"/>
      <c r="C864" s="14" t="str">
        <f t="shared" si="14"/>
        <v/>
      </c>
    </row>
    <row r="865" spans="2:3" x14ac:dyDescent="0.2">
      <c r="B865" s="13"/>
      <c r="C865" s="14" t="str">
        <f t="shared" si="14"/>
        <v/>
      </c>
    </row>
    <row r="866" spans="2:3" x14ac:dyDescent="0.2">
      <c r="B866" s="13"/>
      <c r="C866" s="14" t="str">
        <f t="shared" si="14"/>
        <v/>
      </c>
    </row>
    <row r="867" spans="2:3" x14ac:dyDescent="0.2">
      <c r="B867" s="13"/>
      <c r="C867" s="14" t="str">
        <f t="shared" si="14"/>
        <v/>
      </c>
    </row>
    <row r="868" spans="2:3" x14ac:dyDescent="0.2">
      <c r="B868" s="13"/>
      <c r="C868" s="14" t="str">
        <f t="shared" si="14"/>
        <v/>
      </c>
    </row>
    <row r="869" spans="2:3" x14ac:dyDescent="0.2">
      <c r="B869" s="13"/>
      <c r="C869" s="14" t="str">
        <f t="shared" si="14"/>
        <v/>
      </c>
    </row>
    <row r="870" spans="2:3" x14ac:dyDescent="0.2">
      <c r="B870" s="13"/>
      <c r="C870" s="14" t="str">
        <f t="shared" si="14"/>
        <v/>
      </c>
    </row>
    <row r="871" spans="2:3" x14ac:dyDescent="0.2">
      <c r="B871" s="13"/>
      <c r="C871" s="14" t="str">
        <f t="shared" si="14"/>
        <v/>
      </c>
    </row>
    <row r="872" spans="2:3" x14ac:dyDescent="0.2">
      <c r="B872" s="13"/>
      <c r="C872" s="14" t="str">
        <f t="shared" si="14"/>
        <v/>
      </c>
    </row>
    <row r="873" spans="2:3" x14ac:dyDescent="0.2">
      <c r="B873" s="13"/>
      <c r="C873" s="14" t="str">
        <f t="shared" si="14"/>
        <v/>
      </c>
    </row>
    <row r="874" spans="2:3" x14ac:dyDescent="0.2">
      <c r="B874" s="13"/>
      <c r="C874" s="14" t="str">
        <f t="shared" si="14"/>
        <v/>
      </c>
    </row>
    <row r="875" spans="2:3" x14ac:dyDescent="0.2">
      <c r="B875" s="13"/>
      <c r="C875" s="14" t="str">
        <f t="shared" si="14"/>
        <v/>
      </c>
    </row>
    <row r="876" spans="2:3" x14ac:dyDescent="0.2">
      <c r="B876" s="13"/>
      <c r="C876" s="14" t="str">
        <f t="shared" si="14"/>
        <v/>
      </c>
    </row>
    <row r="877" spans="2:3" x14ac:dyDescent="0.2">
      <c r="B877" s="13"/>
      <c r="C877" s="14" t="str">
        <f t="shared" si="14"/>
        <v/>
      </c>
    </row>
    <row r="878" spans="2:3" x14ac:dyDescent="0.2">
      <c r="B878" s="13"/>
      <c r="C878" s="14" t="str">
        <f t="shared" si="14"/>
        <v/>
      </c>
    </row>
    <row r="879" spans="2:3" x14ac:dyDescent="0.2">
      <c r="B879" s="13"/>
      <c r="C879" s="14" t="str">
        <f t="shared" si="14"/>
        <v/>
      </c>
    </row>
    <row r="880" spans="2:3" x14ac:dyDescent="0.2">
      <c r="B880" s="13"/>
      <c r="C880" s="14" t="str">
        <f t="shared" si="14"/>
        <v/>
      </c>
    </row>
    <row r="881" spans="2:3" x14ac:dyDescent="0.2">
      <c r="B881" s="13"/>
      <c r="C881" s="14" t="str">
        <f t="shared" si="14"/>
        <v/>
      </c>
    </row>
    <row r="882" spans="2:3" x14ac:dyDescent="0.2">
      <c r="B882" s="13"/>
      <c r="C882" s="14" t="str">
        <f t="shared" si="14"/>
        <v/>
      </c>
    </row>
    <row r="883" spans="2:3" x14ac:dyDescent="0.2">
      <c r="B883" s="13"/>
      <c r="C883" s="14" t="str">
        <f t="shared" si="14"/>
        <v/>
      </c>
    </row>
    <row r="884" spans="2:3" x14ac:dyDescent="0.2">
      <c r="B884" s="13"/>
      <c r="C884" s="14" t="str">
        <f t="shared" si="14"/>
        <v/>
      </c>
    </row>
    <row r="885" spans="2:3" x14ac:dyDescent="0.2">
      <c r="B885" s="13"/>
      <c r="C885" s="14" t="str">
        <f t="shared" si="14"/>
        <v/>
      </c>
    </row>
    <row r="886" spans="2:3" x14ac:dyDescent="0.2">
      <c r="B886" s="13"/>
      <c r="C886" s="14" t="str">
        <f t="shared" si="14"/>
        <v/>
      </c>
    </row>
    <row r="887" spans="2:3" x14ac:dyDescent="0.2">
      <c r="B887" s="13"/>
      <c r="C887" s="14" t="str">
        <f t="shared" si="14"/>
        <v/>
      </c>
    </row>
    <row r="888" spans="2:3" x14ac:dyDescent="0.2">
      <c r="B888" s="13"/>
      <c r="C888" s="14" t="str">
        <f t="shared" si="14"/>
        <v/>
      </c>
    </row>
    <row r="889" spans="2:3" x14ac:dyDescent="0.2">
      <c r="B889" s="13"/>
      <c r="C889" s="14" t="str">
        <f t="shared" si="14"/>
        <v/>
      </c>
    </row>
    <row r="890" spans="2:3" x14ac:dyDescent="0.2">
      <c r="B890" s="13"/>
      <c r="C890" s="14" t="str">
        <f t="shared" si="14"/>
        <v/>
      </c>
    </row>
    <row r="891" spans="2:3" x14ac:dyDescent="0.2">
      <c r="B891" s="13"/>
      <c r="C891" s="14" t="str">
        <f t="shared" si="14"/>
        <v/>
      </c>
    </row>
    <row r="892" spans="2:3" x14ac:dyDescent="0.2">
      <c r="B892" s="13"/>
      <c r="C892" s="14" t="str">
        <f t="shared" si="14"/>
        <v/>
      </c>
    </row>
    <row r="893" spans="2:3" x14ac:dyDescent="0.2">
      <c r="B893" s="13"/>
      <c r="C893" s="14" t="str">
        <f t="shared" si="14"/>
        <v/>
      </c>
    </row>
    <row r="894" spans="2:3" x14ac:dyDescent="0.2">
      <c r="B894" s="13"/>
      <c r="C894" s="14" t="str">
        <f t="shared" si="14"/>
        <v/>
      </c>
    </row>
    <row r="895" spans="2:3" x14ac:dyDescent="0.2">
      <c r="B895" s="13"/>
      <c r="C895" s="14" t="str">
        <f t="shared" si="14"/>
        <v/>
      </c>
    </row>
    <row r="896" spans="2:3" x14ac:dyDescent="0.2">
      <c r="B896" s="13"/>
      <c r="C896" s="14" t="str">
        <f t="shared" si="14"/>
        <v/>
      </c>
    </row>
    <row r="897" spans="2:3" x14ac:dyDescent="0.2">
      <c r="B897" s="13"/>
      <c r="C897" s="14" t="str">
        <f t="shared" si="14"/>
        <v/>
      </c>
    </row>
    <row r="898" spans="2:3" x14ac:dyDescent="0.2">
      <c r="B898" s="13"/>
      <c r="C898" s="14" t="str">
        <f t="shared" si="14"/>
        <v/>
      </c>
    </row>
    <row r="899" spans="2:3" x14ac:dyDescent="0.2">
      <c r="B899" s="13"/>
      <c r="C899" s="14" t="str">
        <f t="shared" si="14"/>
        <v/>
      </c>
    </row>
    <row r="900" spans="2:3" x14ac:dyDescent="0.2">
      <c r="B900" s="13"/>
      <c r="C900" s="14" t="str">
        <f t="shared" si="14"/>
        <v/>
      </c>
    </row>
    <row r="901" spans="2:3" x14ac:dyDescent="0.2">
      <c r="B901" s="13"/>
      <c r="C901" s="14" t="str">
        <f t="shared" si="14"/>
        <v/>
      </c>
    </row>
    <row r="902" spans="2:3" x14ac:dyDescent="0.2">
      <c r="B902" s="13"/>
      <c r="C902" s="14" t="str">
        <f t="shared" ref="C902:C965" si="15">IF(ISNUMBER(B902),IF(OR(B902&lt;$F$18,B902&gt;$F$19),"Outlier",""),"")</f>
        <v/>
      </c>
    </row>
    <row r="903" spans="2:3" x14ac:dyDescent="0.2">
      <c r="B903" s="13"/>
      <c r="C903" s="14" t="str">
        <f t="shared" si="15"/>
        <v/>
      </c>
    </row>
    <row r="904" spans="2:3" x14ac:dyDescent="0.2">
      <c r="B904" s="13"/>
      <c r="C904" s="14" t="str">
        <f t="shared" si="15"/>
        <v/>
      </c>
    </row>
    <row r="905" spans="2:3" x14ac:dyDescent="0.2">
      <c r="B905" s="13"/>
      <c r="C905" s="14" t="str">
        <f t="shared" si="15"/>
        <v/>
      </c>
    </row>
    <row r="906" spans="2:3" x14ac:dyDescent="0.2">
      <c r="B906" s="13"/>
      <c r="C906" s="14" t="str">
        <f t="shared" si="15"/>
        <v/>
      </c>
    </row>
    <row r="907" spans="2:3" x14ac:dyDescent="0.2">
      <c r="B907" s="13"/>
      <c r="C907" s="14" t="str">
        <f t="shared" si="15"/>
        <v/>
      </c>
    </row>
    <row r="908" spans="2:3" x14ac:dyDescent="0.2">
      <c r="B908" s="13"/>
      <c r="C908" s="14" t="str">
        <f t="shared" si="15"/>
        <v/>
      </c>
    </row>
    <row r="909" spans="2:3" x14ac:dyDescent="0.2">
      <c r="B909" s="13"/>
      <c r="C909" s="14" t="str">
        <f t="shared" si="15"/>
        <v/>
      </c>
    </row>
    <row r="910" spans="2:3" x14ac:dyDescent="0.2">
      <c r="B910" s="13"/>
      <c r="C910" s="14" t="str">
        <f t="shared" si="15"/>
        <v/>
      </c>
    </row>
    <row r="911" spans="2:3" x14ac:dyDescent="0.2">
      <c r="B911" s="13"/>
      <c r="C911" s="14" t="str">
        <f t="shared" si="15"/>
        <v/>
      </c>
    </row>
    <row r="912" spans="2:3" x14ac:dyDescent="0.2">
      <c r="B912" s="13"/>
      <c r="C912" s="14" t="str">
        <f t="shared" si="15"/>
        <v/>
      </c>
    </row>
    <row r="913" spans="2:3" x14ac:dyDescent="0.2">
      <c r="B913" s="13"/>
      <c r="C913" s="14" t="str">
        <f t="shared" si="15"/>
        <v/>
      </c>
    </row>
    <row r="914" spans="2:3" x14ac:dyDescent="0.2">
      <c r="B914" s="13"/>
      <c r="C914" s="14" t="str">
        <f t="shared" si="15"/>
        <v/>
      </c>
    </row>
    <row r="915" spans="2:3" x14ac:dyDescent="0.2">
      <c r="B915" s="13"/>
      <c r="C915" s="14" t="str">
        <f t="shared" si="15"/>
        <v/>
      </c>
    </row>
    <row r="916" spans="2:3" x14ac:dyDescent="0.2">
      <c r="B916" s="13"/>
      <c r="C916" s="14" t="str">
        <f t="shared" si="15"/>
        <v/>
      </c>
    </row>
    <row r="917" spans="2:3" x14ac:dyDescent="0.2">
      <c r="B917" s="13"/>
      <c r="C917" s="14" t="str">
        <f t="shared" si="15"/>
        <v/>
      </c>
    </row>
    <row r="918" spans="2:3" x14ac:dyDescent="0.2">
      <c r="B918" s="13"/>
      <c r="C918" s="14" t="str">
        <f t="shared" si="15"/>
        <v/>
      </c>
    </row>
    <row r="919" spans="2:3" x14ac:dyDescent="0.2">
      <c r="B919" s="13"/>
      <c r="C919" s="14" t="str">
        <f t="shared" si="15"/>
        <v/>
      </c>
    </row>
    <row r="920" spans="2:3" x14ac:dyDescent="0.2">
      <c r="B920" s="13"/>
      <c r="C920" s="14" t="str">
        <f t="shared" si="15"/>
        <v/>
      </c>
    </row>
    <row r="921" spans="2:3" x14ac:dyDescent="0.2">
      <c r="B921" s="13"/>
      <c r="C921" s="14" t="str">
        <f t="shared" si="15"/>
        <v/>
      </c>
    </row>
    <row r="922" spans="2:3" x14ac:dyDescent="0.2">
      <c r="B922" s="13"/>
      <c r="C922" s="14" t="str">
        <f t="shared" si="15"/>
        <v/>
      </c>
    </row>
    <row r="923" spans="2:3" x14ac:dyDescent="0.2">
      <c r="B923" s="13"/>
      <c r="C923" s="14" t="str">
        <f t="shared" si="15"/>
        <v/>
      </c>
    </row>
    <row r="924" spans="2:3" x14ac:dyDescent="0.2">
      <c r="B924" s="13"/>
      <c r="C924" s="14" t="str">
        <f t="shared" si="15"/>
        <v/>
      </c>
    </row>
    <row r="925" spans="2:3" x14ac:dyDescent="0.2">
      <c r="B925" s="13"/>
      <c r="C925" s="14" t="str">
        <f t="shared" si="15"/>
        <v/>
      </c>
    </row>
    <row r="926" spans="2:3" x14ac:dyDescent="0.2">
      <c r="B926" s="13"/>
      <c r="C926" s="14" t="str">
        <f t="shared" si="15"/>
        <v/>
      </c>
    </row>
    <row r="927" spans="2:3" x14ac:dyDescent="0.2">
      <c r="B927" s="13"/>
      <c r="C927" s="14" t="str">
        <f t="shared" si="15"/>
        <v/>
      </c>
    </row>
    <row r="928" spans="2:3" x14ac:dyDescent="0.2">
      <c r="B928" s="13"/>
      <c r="C928" s="14" t="str">
        <f t="shared" si="15"/>
        <v/>
      </c>
    </row>
    <row r="929" spans="2:3" x14ac:dyDescent="0.2">
      <c r="B929" s="13"/>
      <c r="C929" s="14" t="str">
        <f t="shared" si="15"/>
        <v/>
      </c>
    </row>
    <row r="930" spans="2:3" x14ac:dyDescent="0.2">
      <c r="B930" s="13"/>
      <c r="C930" s="14" t="str">
        <f t="shared" si="15"/>
        <v/>
      </c>
    </row>
    <row r="931" spans="2:3" x14ac:dyDescent="0.2">
      <c r="B931" s="13"/>
      <c r="C931" s="14" t="str">
        <f t="shared" si="15"/>
        <v/>
      </c>
    </row>
    <row r="932" spans="2:3" x14ac:dyDescent="0.2">
      <c r="B932" s="13"/>
      <c r="C932" s="14" t="str">
        <f t="shared" si="15"/>
        <v/>
      </c>
    </row>
    <row r="933" spans="2:3" x14ac:dyDescent="0.2">
      <c r="B933" s="13"/>
      <c r="C933" s="14" t="str">
        <f t="shared" si="15"/>
        <v/>
      </c>
    </row>
    <row r="934" spans="2:3" x14ac:dyDescent="0.2">
      <c r="B934" s="13"/>
      <c r="C934" s="14" t="str">
        <f t="shared" si="15"/>
        <v/>
      </c>
    </row>
    <row r="935" spans="2:3" x14ac:dyDescent="0.2">
      <c r="B935" s="13"/>
      <c r="C935" s="14" t="str">
        <f t="shared" si="15"/>
        <v/>
      </c>
    </row>
    <row r="936" spans="2:3" x14ac:dyDescent="0.2">
      <c r="B936" s="13"/>
      <c r="C936" s="14" t="str">
        <f t="shared" si="15"/>
        <v/>
      </c>
    </row>
    <row r="937" spans="2:3" x14ac:dyDescent="0.2">
      <c r="B937" s="13"/>
      <c r="C937" s="14" t="str">
        <f t="shared" si="15"/>
        <v/>
      </c>
    </row>
    <row r="938" spans="2:3" x14ac:dyDescent="0.2">
      <c r="B938" s="13"/>
      <c r="C938" s="14" t="str">
        <f t="shared" si="15"/>
        <v/>
      </c>
    </row>
    <row r="939" spans="2:3" x14ac:dyDescent="0.2">
      <c r="B939" s="13"/>
      <c r="C939" s="14" t="str">
        <f t="shared" si="15"/>
        <v/>
      </c>
    </row>
    <row r="940" spans="2:3" x14ac:dyDescent="0.2">
      <c r="B940" s="13"/>
      <c r="C940" s="14" t="str">
        <f t="shared" si="15"/>
        <v/>
      </c>
    </row>
    <row r="941" spans="2:3" x14ac:dyDescent="0.2">
      <c r="B941" s="13"/>
      <c r="C941" s="14" t="str">
        <f t="shared" si="15"/>
        <v/>
      </c>
    </row>
    <row r="942" spans="2:3" x14ac:dyDescent="0.2">
      <c r="B942" s="13"/>
      <c r="C942" s="14" t="str">
        <f t="shared" si="15"/>
        <v/>
      </c>
    </row>
    <row r="943" spans="2:3" x14ac:dyDescent="0.2">
      <c r="B943" s="13"/>
      <c r="C943" s="14" t="str">
        <f t="shared" si="15"/>
        <v/>
      </c>
    </row>
    <row r="944" spans="2:3" x14ac:dyDescent="0.2">
      <c r="B944" s="13"/>
      <c r="C944" s="14" t="str">
        <f t="shared" si="15"/>
        <v/>
      </c>
    </row>
    <row r="945" spans="2:3" x14ac:dyDescent="0.2">
      <c r="B945" s="13"/>
      <c r="C945" s="14" t="str">
        <f t="shared" si="15"/>
        <v/>
      </c>
    </row>
    <row r="946" spans="2:3" x14ac:dyDescent="0.2">
      <c r="B946" s="13"/>
      <c r="C946" s="14" t="str">
        <f t="shared" si="15"/>
        <v/>
      </c>
    </row>
    <row r="947" spans="2:3" x14ac:dyDescent="0.2">
      <c r="B947" s="13"/>
      <c r="C947" s="14" t="str">
        <f t="shared" si="15"/>
        <v/>
      </c>
    </row>
    <row r="948" spans="2:3" x14ac:dyDescent="0.2">
      <c r="B948" s="13"/>
      <c r="C948" s="14" t="str">
        <f t="shared" si="15"/>
        <v/>
      </c>
    </row>
    <row r="949" spans="2:3" x14ac:dyDescent="0.2">
      <c r="B949" s="13"/>
      <c r="C949" s="14" t="str">
        <f t="shared" si="15"/>
        <v/>
      </c>
    </row>
    <row r="950" spans="2:3" x14ac:dyDescent="0.2">
      <c r="B950" s="13"/>
      <c r="C950" s="14" t="str">
        <f t="shared" si="15"/>
        <v/>
      </c>
    </row>
    <row r="951" spans="2:3" x14ac:dyDescent="0.2">
      <c r="B951" s="13"/>
      <c r="C951" s="14" t="str">
        <f t="shared" si="15"/>
        <v/>
      </c>
    </row>
    <row r="952" spans="2:3" x14ac:dyDescent="0.2">
      <c r="B952" s="13"/>
      <c r="C952" s="14" t="str">
        <f t="shared" si="15"/>
        <v/>
      </c>
    </row>
    <row r="953" spans="2:3" x14ac:dyDescent="0.2">
      <c r="B953" s="13"/>
      <c r="C953" s="14" t="str">
        <f t="shared" si="15"/>
        <v/>
      </c>
    </row>
    <row r="954" spans="2:3" x14ac:dyDescent="0.2">
      <c r="B954" s="13"/>
      <c r="C954" s="14" t="str">
        <f t="shared" si="15"/>
        <v/>
      </c>
    </row>
    <row r="955" spans="2:3" x14ac:dyDescent="0.2">
      <c r="B955" s="13"/>
      <c r="C955" s="14" t="str">
        <f t="shared" si="15"/>
        <v/>
      </c>
    </row>
    <row r="956" spans="2:3" x14ac:dyDescent="0.2">
      <c r="B956" s="13"/>
      <c r="C956" s="14" t="str">
        <f t="shared" si="15"/>
        <v/>
      </c>
    </row>
    <row r="957" spans="2:3" x14ac:dyDescent="0.2">
      <c r="B957" s="13"/>
      <c r="C957" s="14" t="str">
        <f t="shared" si="15"/>
        <v/>
      </c>
    </row>
    <row r="958" spans="2:3" x14ac:dyDescent="0.2">
      <c r="B958" s="13"/>
      <c r="C958" s="14" t="str">
        <f t="shared" si="15"/>
        <v/>
      </c>
    </row>
    <row r="959" spans="2:3" x14ac:dyDescent="0.2">
      <c r="B959" s="13"/>
      <c r="C959" s="14" t="str">
        <f t="shared" si="15"/>
        <v/>
      </c>
    </row>
    <row r="960" spans="2:3" x14ac:dyDescent="0.2">
      <c r="B960" s="13"/>
      <c r="C960" s="14" t="str">
        <f t="shared" si="15"/>
        <v/>
      </c>
    </row>
    <row r="961" spans="2:3" x14ac:dyDescent="0.2">
      <c r="B961" s="13"/>
      <c r="C961" s="14" t="str">
        <f t="shared" si="15"/>
        <v/>
      </c>
    </row>
    <row r="962" spans="2:3" x14ac:dyDescent="0.2">
      <c r="B962" s="13"/>
      <c r="C962" s="14" t="str">
        <f t="shared" si="15"/>
        <v/>
      </c>
    </row>
    <row r="963" spans="2:3" x14ac:dyDescent="0.2">
      <c r="B963" s="13"/>
      <c r="C963" s="14" t="str">
        <f t="shared" si="15"/>
        <v/>
      </c>
    </row>
    <row r="964" spans="2:3" x14ac:dyDescent="0.2">
      <c r="B964" s="13"/>
      <c r="C964" s="14" t="str">
        <f t="shared" si="15"/>
        <v/>
      </c>
    </row>
    <row r="965" spans="2:3" x14ac:dyDescent="0.2">
      <c r="B965" s="13"/>
      <c r="C965" s="14" t="str">
        <f t="shared" si="15"/>
        <v/>
      </c>
    </row>
    <row r="966" spans="2:3" x14ac:dyDescent="0.2">
      <c r="B966" s="13"/>
      <c r="C966" s="14" t="str">
        <f t="shared" ref="C966:C1029" si="16">IF(ISNUMBER(B966),IF(OR(B966&lt;$F$18,B966&gt;$F$19),"Outlier",""),"")</f>
        <v/>
      </c>
    </row>
    <row r="967" spans="2:3" x14ac:dyDescent="0.2">
      <c r="B967" s="13"/>
      <c r="C967" s="14" t="str">
        <f t="shared" si="16"/>
        <v/>
      </c>
    </row>
    <row r="968" spans="2:3" x14ac:dyDescent="0.2">
      <c r="B968" s="13"/>
      <c r="C968" s="14" t="str">
        <f t="shared" si="16"/>
        <v/>
      </c>
    </row>
    <row r="969" spans="2:3" x14ac:dyDescent="0.2">
      <c r="B969" s="13"/>
      <c r="C969" s="14" t="str">
        <f t="shared" si="16"/>
        <v/>
      </c>
    </row>
    <row r="970" spans="2:3" x14ac:dyDescent="0.2">
      <c r="B970" s="13"/>
      <c r="C970" s="14" t="str">
        <f t="shared" si="16"/>
        <v/>
      </c>
    </row>
    <row r="971" spans="2:3" x14ac:dyDescent="0.2">
      <c r="B971" s="13"/>
      <c r="C971" s="14" t="str">
        <f t="shared" si="16"/>
        <v/>
      </c>
    </row>
    <row r="972" spans="2:3" x14ac:dyDescent="0.2">
      <c r="B972" s="13"/>
      <c r="C972" s="14" t="str">
        <f t="shared" si="16"/>
        <v/>
      </c>
    </row>
    <row r="973" spans="2:3" x14ac:dyDescent="0.2">
      <c r="B973" s="13"/>
      <c r="C973" s="14" t="str">
        <f t="shared" si="16"/>
        <v/>
      </c>
    </row>
    <row r="974" spans="2:3" x14ac:dyDescent="0.2">
      <c r="B974" s="13"/>
      <c r="C974" s="14" t="str">
        <f t="shared" si="16"/>
        <v/>
      </c>
    </row>
    <row r="975" spans="2:3" x14ac:dyDescent="0.2">
      <c r="B975" s="13"/>
      <c r="C975" s="14" t="str">
        <f t="shared" si="16"/>
        <v/>
      </c>
    </row>
    <row r="976" spans="2:3" x14ac:dyDescent="0.2">
      <c r="B976" s="13"/>
      <c r="C976" s="14" t="str">
        <f t="shared" si="16"/>
        <v/>
      </c>
    </row>
    <row r="977" spans="2:3" x14ac:dyDescent="0.2">
      <c r="B977" s="13"/>
      <c r="C977" s="14" t="str">
        <f t="shared" si="16"/>
        <v/>
      </c>
    </row>
    <row r="978" spans="2:3" x14ac:dyDescent="0.2">
      <c r="B978" s="13"/>
      <c r="C978" s="14" t="str">
        <f t="shared" si="16"/>
        <v/>
      </c>
    </row>
    <row r="979" spans="2:3" x14ac:dyDescent="0.2">
      <c r="B979" s="13"/>
      <c r="C979" s="14" t="str">
        <f t="shared" si="16"/>
        <v/>
      </c>
    </row>
    <row r="980" spans="2:3" x14ac:dyDescent="0.2">
      <c r="B980" s="13"/>
      <c r="C980" s="14" t="str">
        <f t="shared" si="16"/>
        <v/>
      </c>
    </row>
    <row r="981" spans="2:3" x14ac:dyDescent="0.2">
      <c r="B981" s="13"/>
      <c r="C981" s="14" t="str">
        <f t="shared" si="16"/>
        <v/>
      </c>
    </row>
    <row r="982" spans="2:3" x14ac:dyDescent="0.2">
      <c r="B982" s="13"/>
      <c r="C982" s="14" t="str">
        <f t="shared" si="16"/>
        <v/>
      </c>
    </row>
    <row r="983" spans="2:3" x14ac:dyDescent="0.2">
      <c r="B983" s="13"/>
      <c r="C983" s="14" t="str">
        <f t="shared" si="16"/>
        <v/>
      </c>
    </row>
    <row r="984" spans="2:3" x14ac:dyDescent="0.2">
      <c r="B984" s="13"/>
      <c r="C984" s="14" t="str">
        <f t="shared" si="16"/>
        <v/>
      </c>
    </row>
    <row r="985" spans="2:3" x14ac:dyDescent="0.2">
      <c r="B985" s="13"/>
      <c r="C985" s="14" t="str">
        <f t="shared" si="16"/>
        <v/>
      </c>
    </row>
    <row r="986" spans="2:3" x14ac:dyDescent="0.2">
      <c r="B986" s="13"/>
      <c r="C986" s="14" t="str">
        <f t="shared" si="16"/>
        <v/>
      </c>
    </row>
    <row r="987" spans="2:3" x14ac:dyDescent="0.2">
      <c r="B987" s="13"/>
      <c r="C987" s="14" t="str">
        <f t="shared" si="16"/>
        <v/>
      </c>
    </row>
    <row r="988" spans="2:3" x14ac:dyDescent="0.2">
      <c r="B988" s="13"/>
      <c r="C988" s="14" t="str">
        <f t="shared" si="16"/>
        <v/>
      </c>
    </row>
    <row r="989" spans="2:3" x14ac:dyDescent="0.2">
      <c r="B989" s="13"/>
      <c r="C989" s="14" t="str">
        <f t="shared" si="16"/>
        <v/>
      </c>
    </row>
    <row r="990" spans="2:3" x14ac:dyDescent="0.2">
      <c r="B990" s="13"/>
      <c r="C990" s="14" t="str">
        <f t="shared" si="16"/>
        <v/>
      </c>
    </row>
    <row r="991" spans="2:3" x14ac:dyDescent="0.2">
      <c r="B991" s="13"/>
      <c r="C991" s="14" t="str">
        <f t="shared" si="16"/>
        <v/>
      </c>
    </row>
    <row r="992" spans="2:3" x14ac:dyDescent="0.2">
      <c r="B992" s="13"/>
      <c r="C992" s="14" t="str">
        <f t="shared" si="16"/>
        <v/>
      </c>
    </row>
    <row r="993" spans="2:3" x14ac:dyDescent="0.2">
      <c r="B993" s="13"/>
      <c r="C993" s="14" t="str">
        <f t="shared" si="16"/>
        <v/>
      </c>
    </row>
    <row r="994" spans="2:3" x14ac:dyDescent="0.2">
      <c r="B994" s="13"/>
      <c r="C994" s="14" t="str">
        <f t="shared" si="16"/>
        <v/>
      </c>
    </row>
    <row r="995" spans="2:3" x14ac:dyDescent="0.2">
      <c r="B995" s="13"/>
      <c r="C995" s="14" t="str">
        <f t="shared" si="16"/>
        <v/>
      </c>
    </row>
    <row r="996" spans="2:3" x14ac:dyDescent="0.2">
      <c r="B996" s="13"/>
      <c r="C996" s="14" t="str">
        <f t="shared" si="16"/>
        <v/>
      </c>
    </row>
    <row r="997" spans="2:3" x14ac:dyDescent="0.2">
      <c r="B997" s="13"/>
      <c r="C997" s="14" t="str">
        <f t="shared" si="16"/>
        <v/>
      </c>
    </row>
    <row r="998" spans="2:3" x14ac:dyDescent="0.2">
      <c r="B998" s="13"/>
      <c r="C998" s="14" t="str">
        <f t="shared" si="16"/>
        <v/>
      </c>
    </row>
    <row r="999" spans="2:3" x14ac:dyDescent="0.2">
      <c r="B999" s="13"/>
      <c r="C999" s="14" t="str">
        <f t="shared" si="16"/>
        <v/>
      </c>
    </row>
    <row r="1000" spans="2:3" x14ac:dyDescent="0.2">
      <c r="B1000" s="13"/>
      <c r="C1000" s="14" t="str">
        <f t="shared" si="16"/>
        <v/>
      </c>
    </row>
    <row r="1001" spans="2:3" x14ac:dyDescent="0.2">
      <c r="B1001" s="13"/>
      <c r="C1001" s="14" t="str">
        <f t="shared" si="16"/>
        <v/>
      </c>
    </row>
    <row r="1002" spans="2:3" x14ac:dyDescent="0.2">
      <c r="B1002" s="13"/>
      <c r="C1002" s="14" t="str">
        <f t="shared" si="16"/>
        <v/>
      </c>
    </row>
    <row r="1003" spans="2:3" x14ac:dyDescent="0.2">
      <c r="B1003" s="13"/>
      <c r="C1003" s="14" t="str">
        <f t="shared" si="16"/>
        <v/>
      </c>
    </row>
    <row r="1004" spans="2:3" x14ac:dyDescent="0.2">
      <c r="B1004" s="13"/>
      <c r="C1004" s="14" t="str">
        <f t="shared" si="16"/>
        <v/>
      </c>
    </row>
    <row r="1005" spans="2:3" x14ac:dyDescent="0.2">
      <c r="B1005" s="13"/>
      <c r="C1005" s="14" t="str">
        <f t="shared" si="16"/>
        <v/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571A"/>
    <pageSetUpPr fitToPage="1"/>
  </sheetPr>
  <dimension ref="B1:E21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23</v>
      </c>
    </row>
    <row r="2" spans="2:5" x14ac:dyDescent="0.2">
      <c r="B2" s="2" t="s">
        <v>85</v>
      </c>
    </row>
    <row r="3" spans="2:5" x14ac:dyDescent="0.2">
      <c r="B3" s="11" t="s">
        <v>86</v>
      </c>
    </row>
    <row r="5" spans="2:5" ht="20" customHeight="1" x14ac:dyDescent="0.2">
      <c r="B5" s="4" t="s">
        <v>87</v>
      </c>
      <c r="C5" s="5"/>
      <c r="D5" s="5"/>
      <c r="E5" s="5"/>
    </row>
    <row r="6" spans="2:5" x14ac:dyDescent="0.2">
      <c r="B6" s="21" t="s">
        <v>57</v>
      </c>
      <c r="C6" s="22">
        <v>400</v>
      </c>
      <c r="D6" s="18" t="s">
        <v>88</v>
      </c>
    </row>
    <row r="7" spans="2:5" x14ac:dyDescent="0.2">
      <c r="B7" s="21" t="s">
        <v>61</v>
      </c>
      <c r="C7" s="22">
        <v>50</v>
      </c>
      <c r="D7" s="18" t="s">
        <v>89</v>
      </c>
    </row>
    <row r="8" spans="2:5" x14ac:dyDescent="0.2">
      <c r="B8" s="21" t="s">
        <v>90</v>
      </c>
      <c r="C8" s="22">
        <v>525</v>
      </c>
      <c r="D8" s="18" t="s">
        <v>91</v>
      </c>
    </row>
    <row r="9" spans="2:5" x14ac:dyDescent="0.2">
      <c r="B9" s="21" t="s">
        <v>92</v>
      </c>
      <c r="C9" s="22">
        <v>350</v>
      </c>
      <c r="D9" s="18" t="s">
        <v>93</v>
      </c>
    </row>
    <row r="10" spans="2:5" x14ac:dyDescent="0.2">
      <c r="B10" s="21" t="s">
        <v>94</v>
      </c>
      <c r="C10" s="22">
        <v>450</v>
      </c>
      <c r="D10" s="18" t="s">
        <v>95</v>
      </c>
    </row>
    <row r="11" spans="2:5" x14ac:dyDescent="0.2">
      <c r="B11" s="21" t="s">
        <v>96</v>
      </c>
      <c r="C11" s="23">
        <v>0.1</v>
      </c>
      <c r="D11" s="18" t="s">
        <v>97</v>
      </c>
    </row>
    <row r="13" spans="2:5" ht="20" customHeight="1" x14ac:dyDescent="0.2">
      <c r="B13" s="4" t="s">
        <v>98</v>
      </c>
      <c r="C13" s="5"/>
      <c r="D13" s="5"/>
      <c r="E13" s="5"/>
    </row>
    <row r="14" spans="2:5" x14ac:dyDescent="0.2">
      <c r="B14" s="10" t="s">
        <v>99</v>
      </c>
      <c r="C14" s="10" t="s">
        <v>52</v>
      </c>
      <c r="D14" s="10" t="s">
        <v>53</v>
      </c>
      <c r="E14" s="10" t="s">
        <v>54</v>
      </c>
    </row>
    <row r="15" spans="2:5" x14ac:dyDescent="0.2">
      <c r="B15" s="15" t="s">
        <v>100</v>
      </c>
      <c r="C15" s="24">
        <f>STANDARDIZE(C8,C6,C7)</f>
        <v>2.5</v>
      </c>
      <c r="D15" s="17" t="str">
        <f t="shared" ref="D15:D21" ca="1" si="0">_xlfn.FORMULATEXT(C15)</f>
        <v>=STANDARDIZE(C8,C6,C7)</v>
      </c>
      <c r="E15" s="18" t="s">
        <v>101</v>
      </c>
    </row>
    <row r="16" spans="2:5" x14ac:dyDescent="0.2">
      <c r="B16" s="15" t="s">
        <v>102</v>
      </c>
      <c r="C16" s="25">
        <f>_xlfn.NORM.DIST(C8,C6,C7,TRUE)</f>
        <v>0.99379033467422384</v>
      </c>
      <c r="D16" s="17" t="str">
        <f t="shared" ca="1" si="0"/>
        <v>=NORM.DIST(C8,C6,C7,TRUE)</v>
      </c>
      <c r="E16" s="18" t="s">
        <v>103</v>
      </c>
    </row>
    <row r="17" spans="2:5" x14ac:dyDescent="0.2">
      <c r="B17" s="15" t="s">
        <v>104</v>
      </c>
      <c r="C17" s="25">
        <f>1-_xlfn.NORM.DIST(C8,C6,C7,TRUE)</f>
        <v>6.2096653257761592E-3</v>
      </c>
      <c r="D17" s="17" t="str">
        <f t="shared" ca="1" si="0"/>
        <v>=1-NORM.DIST(C8,C6,C7,TRUE)</v>
      </c>
      <c r="E17" s="18" t="s">
        <v>105</v>
      </c>
    </row>
    <row r="18" spans="2:5" x14ac:dyDescent="0.2">
      <c r="B18" s="15" t="s">
        <v>106</v>
      </c>
      <c r="C18" s="25">
        <f>ABS(_xlfn.NORM.DIST(C10,C6,C7,TRUE)-_xlfn.NORM.DIST(C9,C6,C7,TRUE))</f>
        <v>0.68268949213708607</v>
      </c>
      <c r="D18" s="17" t="str">
        <f t="shared" ca="1" si="0"/>
        <v>=ABS(NORM.DIST(C10,C6,C7,TRUE)-NORM.DIST(C9,C6,C7,TRUE))</v>
      </c>
      <c r="E18" s="18" t="s">
        <v>107</v>
      </c>
    </row>
    <row r="19" spans="2:5" x14ac:dyDescent="0.2">
      <c r="B19" s="15" t="s">
        <v>108</v>
      </c>
      <c r="C19" s="25">
        <f>1-C18</f>
        <v>0.31731050786291393</v>
      </c>
      <c r="D19" s="17" t="str">
        <f t="shared" ca="1" si="0"/>
        <v>=1-C18</v>
      </c>
      <c r="E19" s="18" t="s">
        <v>109</v>
      </c>
    </row>
    <row r="20" spans="2:5" x14ac:dyDescent="0.2">
      <c r="B20" s="15" t="s">
        <v>110</v>
      </c>
      <c r="C20" s="19">
        <f>_xlfn.NORM.INV(C11,C6,C7)</f>
        <v>335.92242172276997</v>
      </c>
      <c r="D20" s="17" t="str">
        <f t="shared" ca="1" si="0"/>
        <v>=NORM.INV(C11,C6,C7)</v>
      </c>
      <c r="E20" s="18" t="s">
        <v>111</v>
      </c>
    </row>
    <row r="21" spans="2:5" x14ac:dyDescent="0.2">
      <c r="B21" s="15" t="s">
        <v>112</v>
      </c>
      <c r="C21" s="19">
        <f>_xlfn.NORM.INV(1-C11,C6,C7)</f>
        <v>464.07757827723003</v>
      </c>
      <c r="D21" s="17" t="str">
        <f t="shared" ca="1" si="0"/>
        <v>=NORM.INV(1-C11,C6,C7)</v>
      </c>
      <c r="E21" s="18" t="s">
        <v>113</v>
      </c>
    </row>
  </sheetData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571A"/>
    <pageSetUpPr fitToPage="1"/>
  </sheetPr>
  <dimension ref="B1:E31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25</v>
      </c>
    </row>
    <row r="2" spans="2:5" x14ac:dyDescent="0.2">
      <c r="B2" s="2" t="s">
        <v>114</v>
      </c>
    </row>
    <row r="3" spans="2:5" x14ac:dyDescent="0.2">
      <c r="B3" s="11" t="s">
        <v>86</v>
      </c>
    </row>
    <row r="5" spans="2:5" ht="20" customHeight="1" x14ac:dyDescent="0.2">
      <c r="B5" s="4" t="s">
        <v>115</v>
      </c>
      <c r="C5" s="5"/>
      <c r="D5" s="5"/>
      <c r="E5" s="5"/>
    </row>
    <row r="6" spans="2:5" x14ac:dyDescent="0.2">
      <c r="B6" s="21" t="s">
        <v>116</v>
      </c>
      <c r="C6" s="26">
        <v>8</v>
      </c>
      <c r="D6" s="18" t="s">
        <v>117</v>
      </c>
    </row>
    <row r="7" spans="2:5" x14ac:dyDescent="0.2">
      <c r="B7" s="21" t="s">
        <v>118</v>
      </c>
      <c r="C7" s="27">
        <v>0.2</v>
      </c>
      <c r="D7" s="18" t="s">
        <v>119</v>
      </c>
    </row>
    <row r="8" spans="2:5" x14ac:dyDescent="0.2">
      <c r="B8" s="21" t="s">
        <v>120</v>
      </c>
      <c r="C8" s="26">
        <v>2</v>
      </c>
      <c r="D8" s="18" t="s">
        <v>121</v>
      </c>
    </row>
    <row r="10" spans="2:5" ht="20" customHeight="1" x14ac:dyDescent="0.2">
      <c r="B10" s="4" t="s">
        <v>122</v>
      </c>
      <c r="C10" s="5"/>
      <c r="D10" s="5"/>
      <c r="E10" s="5"/>
    </row>
    <row r="11" spans="2:5" x14ac:dyDescent="0.2">
      <c r="B11" s="10" t="s">
        <v>99</v>
      </c>
      <c r="C11" s="10" t="s">
        <v>52</v>
      </c>
      <c r="D11" s="10" t="s">
        <v>53</v>
      </c>
      <c r="E11" s="10" t="s">
        <v>54</v>
      </c>
    </row>
    <row r="12" spans="2:5" x14ac:dyDescent="0.2">
      <c r="B12" s="15" t="s">
        <v>123</v>
      </c>
      <c r="C12" s="25">
        <f>_xlfn.BINOM.DIST(C8,C6,C7,FALSE)</f>
        <v>0.29360128000000002</v>
      </c>
      <c r="D12" s="17" t="str">
        <f t="shared" ref="D12:D18" ca="1" si="0">_xlfn.FORMULATEXT(C12)</f>
        <v>=BINOM.DIST(C8,C6,C7,FALSE)</v>
      </c>
      <c r="E12" s="18" t="s">
        <v>124</v>
      </c>
    </row>
    <row r="13" spans="2:5" x14ac:dyDescent="0.2">
      <c r="B13" s="15" t="s">
        <v>125</v>
      </c>
      <c r="C13" s="25">
        <f>_xlfn.BINOM.DIST(C8,C6,C7,TRUE)</f>
        <v>0.79691775999999992</v>
      </c>
      <c r="D13" s="17" t="str">
        <f t="shared" ca="1" si="0"/>
        <v>=BINOM.DIST(C8,C6,C7,TRUE)</v>
      </c>
      <c r="E13" s="18" t="s">
        <v>126</v>
      </c>
    </row>
    <row r="14" spans="2:5" x14ac:dyDescent="0.2">
      <c r="B14" s="15" t="s">
        <v>127</v>
      </c>
      <c r="C14" s="25">
        <f>IF(C8=0,1,1-_xlfn.BINOM.DIST(C8-1,C6,C7,TRUE))</f>
        <v>0.49668351999999993</v>
      </c>
      <c r="D14" s="17" t="str">
        <f t="shared" ca="1" si="0"/>
        <v>=IF(C8=0,1,1-BINOM.DIST(C8-1,C6,C7,TRUE))</v>
      </c>
      <c r="E14" s="18" t="s">
        <v>128</v>
      </c>
    </row>
    <row r="15" spans="2:5" x14ac:dyDescent="0.2">
      <c r="B15" s="15" t="s">
        <v>129</v>
      </c>
      <c r="C15" s="25">
        <f>IF(C8=0,0,_xlfn.BINOM.DIST(C8-1,C6,C7,TRUE))</f>
        <v>0.50331648000000007</v>
      </c>
      <c r="D15" s="17" t="str">
        <f t="shared" ca="1" si="0"/>
        <v>=IF(C8=0,0,BINOM.DIST(C8-1,C6,C7,TRUE))</v>
      </c>
      <c r="E15" s="18" t="s">
        <v>130</v>
      </c>
    </row>
    <row r="16" spans="2:5" x14ac:dyDescent="0.2">
      <c r="B16" s="15" t="s">
        <v>131</v>
      </c>
      <c r="C16" s="25">
        <f>1-_xlfn.BINOM.DIST(C8,C6,C7,TRUE)</f>
        <v>0.20308224000000008</v>
      </c>
      <c r="D16" s="17" t="str">
        <f t="shared" ca="1" si="0"/>
        <v>=1-BINOM.DIST(C8,C6,C7,TRUE)</v>
      </c>
      <c r="E16" s="18" t="s">
        <v>132</v>
      </c>
    </row>
    <row r="17" spans="2:5" x14ac:dyDescent="0.2">
      <c r="B17" s="15" t="s">
        <v>133</v>
      </c>
      <c r="C17" s="19">
        <f>C6*C7</f>
        <v>1.6</v>
      </c>
      <c r="D17" s="17" t="str">
        <f t="shared" ca="1" si="0"/>
        <v>=C6*C7</v>
      </c>
      <c r="E17" s="18" t="s">
        <v>134</v>
      </c>
    </row>
    <row r="18" spans="2:5" x14ac:dyDescent="0.2">
      <c r="B18" s="15" t="s">
        <v>61</v>
      </c>
      <c r="C18" s="24">
        <f>SQRT(C6*C7*(1-C7))</f>
        <v>1.1313708498984762</v>
      </c>
      <c r="D18" s="17" t="str">
        <f t="shared" ca="1" si="0"/>
        <v>=SQRT(C6*C7*(1-C7))</v>
      </c>
      <c r="E18" s="18" t="s">
        <v>135</v>
      </c>
    </row>
    <row r="20" spans="2:5" ht="20" customHeight="1" x14ac:dyDescent="0.2">
      <c r="B20" s="4" t="s">
        <v>136</v>
      </c>
      <c r="C20" s="5"/>
      <c r="D20" s="5"/>
      <c r="E20" s="5"/>
    </row>
    <row r="21" spans="2:5" x14ac:dyDescent="0.2">
      <c r="B21" s="21" t="s">
        <v>137</v>
      </c>
      <c r="C21" s="22">
        <v>3</v>
      </c>
      <c r="D21" s="18" t="s">
        <v>138</v>
      </c>
    </row>
    <row r="22" spans="2:5" x14ac:dyDescent="0.2">
      <c r="B22" s="21" t="s">
        <v>139</v>
      </c>
      <c r="C22" s="26">
        <v>3</v>
      </c>
      <c r="D22" s="18" t="s">
        <v>140</v>
      </c>
    </row>
    <row r="24" spans="2:5" ht="20" customHeight="1" x14ac:dyDescent="0.2">
      <c r="B24" s="4" t="s">
        <v>141</v>
      </c>
      <c r="C24" s="5"/>
      <c r="D24" s="5"/>
      <c r="E24" s="5"/>
    </row>
    <row r="25" spans="2:5" x14ac:dyDescent="0.2">
      <c r="B25" s="10" t="s">
        <v>99</v>
      </c>
      <c r="C25" s="10" t="s">
        <v>52</v>
      </c>
      <c r="D25" s="10" t="s">
        <v>53</v>
      </c>
      <c r="E25" s="10" t="s">
        <v>54</v>
      </c>
    </row>
    <row r="26" spans="2:5" x14ac:dyDescent="0.2">
      <c r="B26" s="15" t="s">
        <v>123</v>
      </c>
      <c r="C26" s="25">
        <f>_xlfn.POISSON.DIST(C22,C21,FALSE)</f>
        <v>0.22404180765538778</v>
      </c>
      <c r="D26" s="17" t="str">
        <f t="shared" ref="D26:D31" ca="1" si="1">_xlfn.FORMULATEXT(C26)</f>
        <v>=POISSON.DIST(C22,C21,FALSE)</v>
      </c>
      <c r="E26" s="18" t="s">
        <v>142</v>
      </c>
    </row>
    <row r="27" spans="2:5" x14ac:dyDescent="0.2">
      <c r="B27" s="15" t="s">
        <v>125</v>
      </c>
      <c r="C27" s="25">
        <f>_xlfn.POISSON.DIST(C22,C21,TRUE)</f>
        <v>0.64723188878223126</v>
      </c>
      <c r="D27" s="17" t="str">
        <f t="shared" ca="1" si="1"/>
        <v>=POISSON.DIST(C22,C21,TRUE)</v>
      </c>
      <c r="E27" s="18" t="s">
        <v>126</v>
      </c>
    </row>
    <row r="28" spans="2:5" x14ac:dyDescent="0.2">
      <c r="B28" s="15" t="s">
        <v>127</v>
      </c>
      <c r="C28" s="25">
        <f>IF(C22=0,1,1-_xlfn.POISSON.DIST(C22-1,C21,TRUE))</f>
        <v>0.57680991887315658</v>
      </c>
      <c r="D28" s="17" t="str">
        <f t="shared" ca="1" si="1"/>
        <v>=IF(C22=0,1,1-POISSON.DIST(C22-1,C21,TRUE))</v>
      </c>
      <c r="E28" s="18" t="s">
        <v>128</v>
      </c>
    </row>
    <row r="29" spans="2:5" x14ac:dyDescent="0.2">
      <c r="B29" s="15" t="s">
        <v>129</v>
      </c>
      <c r="C29" s="25">
        <f>IF(C22=0,0,_xlfn.POISSON.DIST(C22-1,C21,TRUE))</f>
        <v>0.42319008112684342</v>
      </c>
      <c r="D29" s="17" t="str">
        <f t="shared" ca="1" si="1"/>
        <v>=IF(C22=0,0,POISSON.DIST(C22-1,C21,TRUE))</v>
      </c>
      <c r="E29" s="18" t="s">
        <v>130</v>
      </c>
    </row>
    <row r="30" spans="2:5" x14ac:dyDescent="0.2">
      <c r="B30" s="15" t="s">
        <v>131</v>
      </c>
      <c r="C30" s="25">
        <f>1-_xlfn.POISSON.DIST(C22,C21,TRUE)</f>
        <v>0.35276811121776874</v>
      </c>
      <c r="D30" s="17" t="str">
        <f t="shared" ca="1" si="1"/>
        <v>=1-POISSON.DIST(C22,C21,TRUE)</v>
      </c>
      <c r="E30" s="18" t="s">
        <v>132</v>
      </c>
    </row>
    <row r="31" spans="2:5" x14ac:dyDescent="0.2">
      <c r="B31" s="15" t="s">
        <v>61</v>
      </c>
      <c r="C31" s="24">
        <f>SQRT(C21)</f>
        <v>1.7320508075688772</v>
      </c>
      <c r="D31" s="17" t="str">
        <f t="shared" ca="1" si="1"/>
        <v>=SQRT(C21)</v>
      </c>
      <c r="E31" s="18" t="s">
        <v>143</v>
      </c>
    </row>
  </sheetData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2571A"/>
    <pageSetUpPr fitToPage="1"/>
  </sheetPr>
  <dimension ref="B1:E45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27</v>
      </c>
    </row>
    <row r="2" spans="2:5" x14ac:dyDescent="0.2">
      <c r="B2" s="2" t="s">
        <v>144</v>
      </c>
    </row>
    <row r="3" spans="2:5" x14ac:dyDescent="0.2">
      <c r="B3" s="11" t="s">
        <v>86</v>
      </c>
    </row>
    <row r="5" spans="2:5" ht="20" customHeight="1" x14ac:dyDescent="0.2">
      <c r="B5" s="4" t="s">
        <v>145</v>
      </c>
      <c r="C5" s="5"/>
      <c r="D5" s="5"/>
      <c r="E5" s="5"/>
    </row>
    <row r="6" spans="2:5" x14ac:dyDescent="0.2">
      <c r="B6" s="21" t="s">
        <v>146</v>
      </c>
      <c r="C6" s="22">
        <v>70</v>
      </c>
    </row>
    <row r="7" spans="2:5" x14ac:dyDescent="0.2">
      <c r="B7" s="21" t="s">
        <v>147</v>
      </c>
      <c r="C7" s="22">
        <v>12</v>
      </c>
      <c r="D7" s="18" t="s">
        <v>148</v>
      </c>
    </row>
    <row r="8" spans="2:5" x14ac:dyDescent="0.2">
      <c r="B8" s="21" t="s">
        <v>149</v>
      </c>
      <c r="C8" s="26">
        <v>16</v>
      </c>
      <c r="D8" s="18" t="s">
        <v>150</v>
      </c>
    </row>
    <row r="9" spans="2:5" x14ac:dyDescent="0.2">
      <c r="B9" s="21" t="s">
        <v>151</v>
      </c>
      <c r="C9" s="23">
        <v>0.95</v>
      </c>
      <c r="D9" s="18" t="s">
        <v>152</v>
      </c>
    </row>
    <row r="11" spans="2:5" ht="20" customHeight="1" x14ac:dyDescent="0.2">
      <c r="B11" s="4" t="s">
        <v>153</v>
      </c>
      <c r="C11" s="5"/>
      <c r="D11" s="5"/>
      <c r="E11" s="5"/>
    </row>
    <row r="12" spans="2:5" x14ac:dyDescent="0.2">
      <c r="B12" s="10" t="s">
        <v>99</v>
      </c>
      <c r="C12" s="10" t="s">
        <v>52</v>
      </c>
      <c r="D12" s="10" t="s">
        <v>53</v>
      </c>
      <c r="E12" s="10" t="s">
        <v>54</v>
      </c>
    </row>
    <row r="13" spans="2:5" x14ac:dyDescent="0.2">
      <c r="B13" s="15" t="s">
        <v>154</v>
      </c>
      <c r="C13" s="16">
        <f>C8-1</f>
        <v>15</v>
      </c>
      <c r="D13" s="17" t="str">
        <f t="shared" ref="D13:D18" ca="1" si="0">_xlfn.FORMULATEXT(C13)</f>
        <v>=C8-1</v>
      </c>
      <c r="E13" s="18" t="s">
        <v>155</v>
      </c>
    </row>
    <row r="14" spans="2:5" x14ac:dyDescent="0.2">
      <c r="B14" s="15" t="s">
        <v>156</v>
      </c>
      <c r="C14" s="24">
        <f>_xlfn.T.INV.2T(1-C9,C8-1)</f>
        <v>2.1314495455597742</v>
      </c>
      <c r="D14" s="17" t="str">
        <f t="shared" ca="1" si="0"/>
        <v>=T.INV.2T(1-C9,C8-1)</v>
      </c>
      <c r="E14" s="18" t="s">
        <v>157</v>
      </c>
    </row>
    <row r="15" spans="2:5" x14ac:dyDescent="0.2">
      <c r="B15" s="15" t="s">
        <v>158</v>
      </c>
      <c r="C15" s="24">
        <f>C7/SQRT(C8)</f>
        <v>3</v>
      </c>
      <c r="D15" s="17" t="str">
        <f t="shared" ca="1" si="0"/>
        <v>=C7/SQRT(C8)</v>
      </c>
      <c r="E15" s="18" t="s">
        <v>159</v>
      </c>
    </row>
    <row r="16" spans="2:5" x14ac:dyDescent="0.2">
      <c r="B16" s="15" t="s">
        <v>160</v>
      </c>
      <c r="C16" s="24">
        <f>_xlfn.CONFIDENCE.T(1-C9,C7,C8)</f>
        <v>6.3943486366793225</v>
      </c>
      <c r="D16" s="17" t="str">
        <f t="shared" ca="1" si="0"/>
        <v>=CONFIDENCE.T(1-C9,C7,C8)</v>
      </c>
      <c r="E16" s="18" t="s">
        <v>161</v>
      </c>
    </row>
    <row r="17" spans="2:5" x14ac:dyDescent="0.2">
      <c r="B17" s="15" t="s">
        <v>162</v>
      </c>
      <c r="C17" s="19">
        <f>C6-C16</f>
        <v>63.605651363320675</v>
      </c>
      <c r="D17" s="17" t="str">
        <f t="shared" ca="1" si="0"/>
        <v>=C6-C16</v>
      </c>
      <c r="E17" s="18" t="s">
        <v>163</v>
      </c>
    </row>
    <row r="18" spans="2:5" x14ac:dyDescent="0.2">
      <c r="B18" s="15" t="s">
        <v>164</v>
      </c>
      <c r="C18" s="19">
        <f>C6+C16</f>
        <v>76.394348636679325</v>
      </c>
      <c r="D18" s="17" t="str">
        <f t="shared" ca="1" si="0"/>
        <v>=C6+C16</v>
      </c>
      <c r="E18" s="18" t="s">
        <v>165</v>
      </c>
    </row>
    <row r="20" spans="2:5" ht="20" customHeight="1" x14ac:dyDescent="0.2">
      <c r="B20" s="4" t="s">
        <v>166</v>
      </c>
      <c r="C20" s="5"/>
      <c r="D20" s="5"/>
      <c r="E20" s="5"/>
    </row>
    <row r="21" spans="2:5" x14ac:dyDescent="0.2">
      <c r="B21" s="21" t="s">
        <v>167</v>
      </c>
      <c r="C21" s="26">
        <v>132</v>
      </c>
    </row>
    <row r="22" spans="2:5" x14ac:dyDescent="0.2">
      <c r="B22" s="21" t="s">
        <v>149</v>
      </c>
      <c r="C22" s="26">
        <v>400</v>
      </c>
    </row>
    <row r="23" spans="2:5" x14ac:dyDescent="0.2">
      <c r="B23" s="21" t="s">
        <v>151</v>
      </c>
      <c r="C23" s="23">
        <v>0.95</v>
      </c>
    </row>
    <row r="25" spans="2:5" ht="20" customHeight="1" x14ac:dyDescent="0.2">
      <c r="B25" s="4" t="s">
        <v>168</v>
      </c>
      <c r="C25" s="5"/>
      <c r="D25" s="5"/>
      <c r="E25" s="5"/>
    </row>
    <row r="26" spans="2:5" x14ac:dyDescent="0.2">
      <c r="B26" s="10" t="s">
        <v>99</v>
      </c>
      <c r="C26" s="10" t="s">
        <v>52</v>
      </c>
      <c r="D26" s="10" t="s">
        <v>53</v>
      </c>
      <c r="E26" s="10" t="s">
        <v>54</v>
      </c>
    </row>
    <row r="27" spans="2:5" x14ac:dyDescent="0.2">
      <c r="B27" s="15" t="s">
        <v>169</v>
      </c>
      <c r="C27" s="28">
        <f>C21/C22</f>
        <v>0.33</v>
      </c>
      <c r="D27" s="17" t="str">
        <f t="shared" ref="D27:D32" ca="1" si="1">_xlfn.FORMULATEXT(C27)</f>
        <v>=C21/C22</v>
      </c>
      <c r="E27" s="18" t="s">
        <v>170</v>
      </c>
    </row>
    <row r="28" spans="2:5" x14ac:dyDescent="0.2">
      <c r="B28" s="15" t="s">
        <v>171</v>
      </c>
      <c r="C28" s="24">
        <f>_xlfn.NORM.S.INV(1-(1-C23)/2)</f>
        <v>1.9599639845400536</v>
      </c>
      <c r="D28" s="17" t="str">
        <f t="shared" ca="1" si="1"/>
        <v>=NORM.S.INV(1-(1-C23)/2)</v>
      </c>
      <c r="E28" s="18" t="s">
        <v>172</v>
      </c>
    </row>
    <row r="29" spans="2:5" x14ac:dyDescent="0.2">
      <c r="B29" s="15" t="s">
        <v>158</v>
      </c>
      <c r="C29" s="25">
        <f>SQRT(C27*(1-C27)/C22)</f>
        <v>2.3510635891017494E-2</v>
      </c>
      <c r="D29" s="17" t="str">
        <f t="shared" ca="1" si="1"/>
        <v>=SQRT(C27*(1-C27)/C22)</v>
      </c>
      <c r="E29" s="18" t="s">
        <v>173</v>
      </c>
    </row>
    <row r="30" spans="2:5" x14ac:dyDescent="0.2">
      <c r="B30" s="15" t="s">
        <v>160</v>
      </c>
      <c r="C30" s="28">
        <f>C28*C29</f>
        <v>4.6079999600029044E-2</v>
      </c>
      <c r="D30" s="17" t="str">
        <f t="shared" ca="1" si="1"/>
        <v>=C28*C29</v>
      </c>
      <c r="E30" s="18" t="s">
        <v>174</v>
      </c>
    </row>
    <row r="31" spans="2:5" x14ac:dyDescent="0.2">
      <c r="B31" s="15" t="s">
        <v>162</v>
      </c>
      <c r="C31" s="28">
        <f>C27-C30</f>
        <v>0.28392000039997095</v>
      </c>
      <c r="D31" s="17" t="str">
        <f t="shared" ca="1" si="1"/>
        <v>=C27-C30</v>
      </c>
      <c r="E31" s="18" t="s">
        <v>175</v>
      </c>
    </row>
    <row r="32" spans="2:5" x14ac:dyDescent="0.2">
      <c r="B32" s="15" t="s">
        <v>164</v>
      </c>
      <c r="C32" s="28">
        <f>C27+C30</f>
        <v>0.37607999960002908</v>
      </c>
      <c r="D32" s="17" t="str">
        <f t="shared" ca="1" si="1"/>
        <v>=C27+C30</v>
      </c>
      <c r="E32" s="18" t="s">
        <v>176</v>
      </c>
    </row>
    <row r="34" spans="2:5" ht="20" customHeight="1" x14ac:dyDescent="0.2">
      <c r="B34" s="4" t="s">
        <v>177</v>
      </c>
      <c r="C34" s="5"/>
      <c r="D34" s="5"/>
      <c r="E34" s="5"/>
    </row>
    <row r="35" spans="2:5" x14ac:dyDescent="0.2">
      <c r="B35" s="21" t="s">
        <v>178</v>
      </c>
      <c r="C35" s="22">
        <v>2</v>
      </c>
      <c r="D35" s="18" t="s">
        <v>179</v>
      </c>
    </row>
    <row r="36" spans="2:5" x14ac:dyDescent="0.2">
      <c r="B36" s="21" t="s">
        <v>180</v>
      </c>
      <c r="C36" s="22">
        <v>12</v>
      </c>
      <c r="D36" s="18" t="s">
        <v>181</v>
      </c>
    </row>
    <row r="37" spans="2:5" x14ac:dyDescent="0.2">
      <c r="B37" s="21" t="s">
        <v>182</v>
      </c>
      <c r="C37" s="23">
        <v>0.03</v>
      </c>
      <c r="D37" s="18" t="s">
        <v>183</v>
      </c>
    </row>
    <row r="38" spans="2:5" x14ac:dyDescent="0.2">
      <c r="B38" s="21" t="s">
        <v>184</v>
      </c>
      <c r="C38" s="23">
        <v>0.5</v>
      </c>
      <c r="D38" s="18" t="s">
        <v>185</v>
      </c>
    </row>
    <row r="39" spans="2:5" x14ac:dyDescent="0.2">
      <c r="B39" s="21" t="s">
        <v>151</v>
      </c>
      <c r="C39" s="23">
        <v>0.95</v>
      </c>
    </row>
    <row r="41" spans="2:5" ht="20" customHeight="1" x14ac:dyDescent="0.2">
      <c r="B41" s="4" t="s">
        <v>186</v>
      </c>
      <c r="C41" s="5"/>
      <c r="D41" s="5"/>
      <c r="E41" s="5"/>
    </row>
    <row r="42" spans="2:5" x14ac:dyDescent="0.2">
      <c r="B42" s="10" t="s">
        <v>99</v>
      </c>
      <c r="C42" s="10" t="s">
        <v>52</v>
      </c>
      <c r="D42" s="10" t="s">
        <v>53</v>
      </c>
      <c r="E42" s="10" t="s">
        <v>54</v>
      </c>
    </row>
    <row r="43" spans="2:5" x14ac:dyDescent="0.2">
      <c r="B43" s="15" t="s">
        <v>171</v>
      </c>
      <c r="C43" s="24">
        <f>_xlfn.NORM.S.INV(1-(1-C39)/2)</f>
        <v>1.9599639845400536</v>
      </c>
      <c r="D43" s="17" t="str">
        <f ca="1">_xlfn.FORMULATEXT(C43)</f>
        <v>=NORM.S.INV(1-(1-C39)/2)</v>
      </c>
      <c r="E43" s="18" t="s">
        <v>187</v>
      </c>
    </row>
    <row r="44" spans="2:5" x14ac:dyDescent="0.2">
      <c r="B44" s="15" t="s">
        <v>188</v>
      </c>
      <c r="C44" s="16">
        <f>ROUNDUP((C43*C36/C35)^2,0)</f>
        <v>139</v>
      </c>
      <c r="D44" s="17" t="str">
        <f ca="1">_xlfn.FORMULATEXT(C44)</f>
        <v>=ROUNDUP((C43*C36/C35)^2,0)</v>
      </c>
      <c r="E44" s="18" t="s">
        <v>189</v>
      </c>
    </row>
    <row r="45" spans="2:5" x14ac:dyDescent="0.2">
      <c r="B45" s="15" t="s">
        <v>190</v>
      </c>
      <c r="C45" s="16">
        <f>ROUNDUP(C43^2*C38*(1-C38)/C37^2,0)</f>
        <v>1068</v>
      </c>
      <c r="D45" s="17" t="str">
        <f ca="1">_xlfn.FORMULATEXT(C45)</f>
        <v>=ROUNDUP(C43^2*C38*(1-C38)/C37^2,0)</v>
      </c>
      <c r="E45" s="18" t="s">
        <v>191</v>
      </c>
    </row>
  </sheetData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571A"/>
    <pageSetUpPr fitToPage="1"/>
  </sheetPr>
  <dimension ref="B1:E27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29</v>
      </c>
    </row>
    <row r="2" spans="2:5" x14ac:dyDescent="0.2">
      <c r="B2" s="2" t="s">
        <v>192</v>
      </c>
    </row>
    <row r="3" spans="2:5" x14ac:dyDescent="0.2">
      <c r="B3" s="11" t="s">
        <v>86</v>
      </c>
    </row>
    <row r="5" spans="2:5" ht="20" customHeight="1" x14ac:dyDescent="0.2">
      <c r="B5" s="4" t="s">
        <v>193</v>
      </c>
      <c r="C5" s="5"/>
      <c r="D5" s="5"/>
      <c r="E5" s="5"/>
    </row>
    <row r="6" spans="2:5" x14ac:dyDescent="0.2">
      <c r="B6" s="21" t="s">
        <v>194</v>
      </c>
      <c r="C6" s="26">
        <v>4800</v>
      </c>
      <c r="D6" s="18" t="s">
        <v>195</v>
      </c>
    </row>
    <row r="7" spans="2:5" x14ac:dyDescent="0.2">
      <c r="B7" s="21" t="s">
        <v>196</v>
      </c>
      <c r="C7" s="26">
        <v>240</v>
      </c>
      <c r="D7" s="18" t="s">
        <v>197</v>
      </c>
    </row>
    <row r="8" spans="2:5" x14ac:dyDescent="0.2">
      <c r="B8" s="21" t="s">
        <v>198</v>
      </c>
      <c r="C8" s="26">
        <v>4750</v>
      </c>
    </row>
    <row r="9" spans="2:5" x14ac:dyDescent="0.2">
      <c r="B9" s="21" t="s">
        <v>199</v>
      </c>
      <c r="C9" s="26">
        <v>290</v>
      </c>
    </row>
    <row r="10" spans="2:5" x14ac:dyDescent="0.2">
      <c r="B10" s="21" t="s">
        <v>200</v>
      </c>
      <c r="C10" s="23">
        <v>0.05</v>
      </c>
      <c r="D10" s="18" t="s">
        <v>201</v>
      </c>
    </row>
    <row r="12" spans="2:5" ht="20" customHeight="1" x14ac:dyDescent="0.2">
      <c r="B12" s="4" t="s">
        <v>98</v>
      </c>
      <c r="C12" s="5"/>
      <c r="D12" s="5"/>
      <c r="E12" s="5"/>
    </row>
    <row r="13" spans="2:5" x14ac:dyDescent="0.2">
      <c r="B13" s="10" t="s">
        <v>99</v>
      </c>
      <c r="C13" s="10" t="s">
        <v>52</v>
      </c>
      <c r="D13" s="10" t="s">
        <v>53</v>
      </c>
      <c r="E13" s="10" t="s">
        <v>54</v>
      </c>
    </row>
    <row r="14" spans="2:5" x14ac:dyDescent="0.2">
      <c r="B14" s="15" t="s">
        <v>202</v>
      </c>
      <c r="C14" s="28">
        <f>C7/C6</f>
        <v>0.05</v>
      </c>
      <c r="D14" s="17" t="str">
        <f t="shared" ref="D14:D24" ca="1" si="0">_xlfn.FORMULATEXT(C14)</f>
        <v>=C7/C6</v>
      </c>
      <c r="E14" s="18" t="s">
        <v>203</v>
      </c>
    </row>
    <row r="15" spans="2:5" x14ac:dyDescent="0.2">
      <c r="B15" s="15" t="s">
        <v>204</v>
      </c>
      <c r="C15" s="28">
        <f>C9/C8</f>
        <v>6.1052631578947365E-2</v>
      </c>
      <c r="D15" s="17" t="str">
        <f t="shared" ca="1" si="0"/>
        <v>=C9/C8</v>
      </c>
    </row>
    <row r="16" spans="2:5" x14ac:dyDescent="0.2">
      <c r="B16" s="15" t="s">
        <v>205</v>
      </c>
      <c r="C16" s="28">
        <f>C15-C14</f>
        <v>1.1052631578947363E-2</v>
      </c>
      <c r="D16" s="17" t="str">
        <f t="shared" ca="1" si="0"/>
        <v>=C15-C14</v>
      </c>
      <c r="E16" s="18" t="s">
        <v>206</v>
      </c>
    </row>
    <row r="17" spans="2:5" x14ac:dyDescent="0.2">
      <c r="B17" s="15" t="s">
        <v>207</v>
      </c>
      <c r="C17" s="20">
        <f>(C15-C14)/C14</f>
        <v>0.22105263157894725</v>
      </c>
      <c r="D17" s="17" t="str">
        <f t="shared" ca="1" si="0"/>
        <v>=(C15-C14)/C14</v>
      </c>
      <c r="E17" s="18" t="s">
        <v>208</v>
      </c>
    </row>
    <row r="18" spans="2:5" x14ac:dyDescent="0.2">
      <c r="B18" s="15" t="s">
        <v>209</v>
      </c>
      <c r="C18" s="28">
        <f>(C7+C9)/(C6+C8)</f>
        <v>5.549738219895288E-2</v>
      </c>
      <c r="D18" s="17" t="str">
        <f t="shared" ca="1" si="0"/>
        <v>=(C7+C9)/(C6+C8)</v>
      </c>
      <c r="E18" s="18" t="s">
        <v>210</v>
      </c>
    </row>
    <row r="19" spans="2:5" x14ac:dyDescent="0.2">
      <c r="B19" s="15" t="s">
        <v>158</v>
      </c>
      <c r="C19" s="29">
        <f>SQRT(C18*(1-C18)*(1/C6+1/C8))</f>
        <v>4.6856742640236015E-3</v>
      </c>
      <c r="D19" s="17" t="str">
        <f t="shared" ca="1" si="0"/>
        <v>=SQRT(C18*(1-C18)*(1/C6+1/C8))</v>
      </c>
      <c r="E19" s="18" t="s">
        <v>211</v>
      </c>
    </row>
    <row r="20" spans="2:5" x14ac:dyDescent="0.2">
      <c r="B20" s="15" t="s">
        <v>212</v>
      </c>
      <c r="C20" s="24">
        <f>(C15-C14)/C19</f>
        <v>2.3588134719071223</v>
      </c>
      <c r="D20" s="17" t="str">
        <f t="shared" ca="1" si="0"/>
        <v>=(C15-C14)/C19</v>
      </c>
      <c r="E20" s="18" t="s">
        <v>213</v>
      </c>
    </row>
    <row r="21" spans="2:5" x14ac:dyDescent="0.2">
      <c r="B21" s="15" t="s">
        <v>214</v>
      </c>
      <c r="C21" s="25">
        <f>2*(1-_xlfn.NORM.S.DIST(ABS(C20),TRUE))</f>
        <v>1.8333468347802695E-2</v>
      </c>
      <c r="D21" s="17" t="str">
        <f t="shared" ca="1" si="0"/>
        <v>=2*(1-NORM.S.DIST(ABS(C20),TRUE))</v>
      </c>
      <c r="E21" s="18" t="s">
        <v>215</v>
      </c>
    </row>
    <row r="22" spans="2:5" x14ac:dyDescent="0.2">
      <c r="B22" s="15" t="s">
        <v>216</v>
      </c>
      <c r="C22" s="30" t="str">
        <f>IF(C21&lt;C10,"Significant at "&amp;TEXT(C10,"0%"),"Not significant")</f>
        <v>Significant at 5%</v>
      </c>
      <c r="D22" s="17" t="str">
        <f t="shared" ca="1" si="0"/>
        <v>=IF(C21&lt;C10,"Significant at "&amp;TEXT(C10,"0%"),"Not significant")</v>
      </c>
      <c r="E22" s="18" t="s">
        <v>217</v>
      </c>
    </row>
    <row r="23" spans="2:5" x14ac:dyDescent="0.2">
      <c r="B23" s="15" t="s">
        <v>218</v>
      </c>
      <c r="C23" s="28">
        <f>C16-_xlfn.NORM.S.INV(1-C10/2)*SQRT(C14*(1-C14)/C6+C15*(1-C15)/C8)</f>
        <v>1.8670479410257661E-3</v>
      </c>
      <c r="D23" s="17" t="str">
        <f t="shared" ca="1" si="0"/>
        <v>=C16-NORM.S.INV(1-C10/2)*SQRT(C14*(1-C14)/C6+C15*(1-C15)/C8)</v>
      </c>
      <c r="E23" s="18" t="s">
        <v>219</v>
      </c>
    </row>
    <row r="24" spans="2:5" x14ac:dyDescent="0.2">
      <c r="B24" s="15" t="s">
        <v>220</v>
      </c>
      <c r="C24" s="28">
        <f>C16+_xlfn.NORM.S.INV(1-C10/2)*SQRT(C14*(1-C14)/C6+C15*(1-C15)/C8)</f>
        <v>2.0238215216868957E-2</v>
      </c>
      <c r="D24" s="17" t="str">
        <f t="shared" ca="1" si="0"/>
        <v>=C16+NORM.S.INV(1-C10/2)*SQRT(C14*(1-C14)/C6+C15*(1-C15)/C8)</v>
      </c>
      <c r="E24" s="18" t="s">
        <v>221</v>
      </c>
    </row>
    <row r="26" spans="2:5" x14ac:dyDescent="0.2">
      <c r="B26" s="31" t="s">
        <v>222</v>
      </c>
    </row>
    <row r="27" spans="2:5" x14ac:dyDescent="0.2">
      <c r="B27" s="32" t="str">
        <f>"B converts at "&amp;TEXT(C15,"0.00%")&amp;" against "&amp;TEXT(C14,"0.00%")&amp;" for A, a lift of "&amp;TEXT(C17,"0.0%")&amp;". The p-value is "&amp;TEXT(C21,"0.000")&amp;", so the result is "&amp;LOWER(C22)&amp;"."</f>
        <v>B converts at 6.11% against 5.00% for A, a lift of 22.1%. The p-value is 0.018, so the result is significant at 5%.</v>
      </c>
    </row>
  </sheetData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571A"/>
    <pageSetUpPr fitToPage="1"/>
  </sheetPr>
  <dimension ref="B1:E22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31</v>
      </c>
    </row>
    <row r="2" spans="2:5" x14ac:dyDescent="0.2">
      <c r="B2" s="2" t="s">
        <v>223</v>
      </c>
    </row>
    <row r="3" spans="2:5" x14ac:dyDescent="0.2">
      <c r="B3" s="11" t="s">
        <v>86</v>
      </c>
    </row>
    <row r="5" spans="2:5" ht="20" customHeight="1" x14ac:dyDescent="0.2">
      <c r="B5" s="4" t="s">
        <v>224</v>
      </c>
      <c r="C5" s="5"/>
      <c r="D5" s="5"/>
      <c r="E5" s="5"/>
    </row>
    <row r="6" spans="2:5" x14ac:dyDescent="0.2">
      <c r="B6" s="21" t="s">
        <v>146</v>
      </c>
      <c r="C6" s="22">
        <v>52.4</v>
      </c>
    </row>
    <row r="7" spans="2:5" x14ac:dyDescent="0.2">
      <c r="B7" s="21" t="s">
        <v>147</v>
      </c>
      <c r="C7" s="22">
        <v>6</v>
      </c>
    </row>
    <row r="8" spans="2:5" x14ac:dyDescent="0.2">
      <c r="B8" s="21" t="s">
        <v>149</v>
      </c>
      <c r="C8" s="26">
        <v>25</v>
      </c>
      <c r="D8" s="18" t="s">
        <v>150</v>
      </c>
    </row>
    <row r="9" spans="2:5" x14ac:dyDescent="0.2">
      <c r="B9" s="21" t="s">
        <v>225</v>
      </c>
      <c r="C9" s="22">
        <v>50</v>
      </c>
      <c r="D9" s="18" t="s">
        <v>226</v>
      </c>
    </row>
    <row r="10" spans="2:5" x14ac:dyDescent="0.2">
      <c r="B10" s="21" t="s">
        <v>200</v>
      </c>
      <c r="C10" s="23">
        <v>0.05</v>
      </c>
    </row>
    <row r="11" spans="2:5" x14ac:dyDescent="0.2">
      <c r="B11" s="21" t="s">
        <v>227</v>
      </c>
      <c r="C11" s="13" t="s">
        <v>228</v>
      </c>
      <c r="D11" s="18" t="s">
        <v>229</v>
      </c>
    </row>
    <row r="13" spans="2:5" ht="20" customHeight="1" x14ac:dyDescent="0.2">
      <c r="B13" s="4" t="s">
        <v>98</v>
      </c>
      <c r="C13" s="5"/>
      <c r="D13" s="5"/>
      <c r="E13" s="5"/>
    </row>
    <row r="14" spans="2:5" x14ac:dyDescent="0.2">
      <c r="B14" s="10" t="s">
        <v>99</v>
      </c>
      <c r="C14" s="10" t="s">
        <v>52</v>
      </c>
      <c r="D14" s="10" t="s">
        <v>53</v>
      </c>
      <c r="E14" s="10" t="s">
        <v>54</v>
      </c>
    </row>
    <row r="15" spans="2:5" x14ac:dyDescent="0.2">
      <c r="B15" s="15" t="s">
        <v>230</v>
      </c>
      <c r="C15" s="30" t="str">
        <f>"Mean = "&amp;C9</f>
        <v>Mean = 50</v>
      </c>
      <c r="D15" s="17" t="str">
        <f t="shared" ref="D15:D22" ca="1" si="0">_xlfn.FORMULATEXT(C15)</f>
        <v>="Mean = "&amp;C9</v>
      </c>
      <c r="E15" s="18" t="s">
        <v>231</v>
      </c>
    </row>
    <row r="16" spans="2:5" x14ac:dyDescent="0.2">
      <c r="B16" s="15" t="s">
        <v>232</v>
      </c>
      <c r="C16" s="30" t="str">
        <f>"Mean "&amp;IF(C11="Two-sided","≠",IF(C11="Greater than","&gt;","&lt;"))&amp;" "&amp;C9</f>
        <v>Mean ≠ 50</v>
      </c>
      <c r="D16" s="17" t="str">
        <f t="shared" ca="1" si="0"/>
        <v>="Mean "&amp;IF(C11="Two-sided","≠",IF(C11="Greater than","&gt;","&lt;"))&amp;" "&amp;C9</v>
      </c>
      <c r="E16" s="18" t="s">
        <v>233</v>
      </c>
    </row>
    <row r="17" spans="2:5" x14ac:dyDescent="0.2">
      <c r="B17" s="15" t="s">
        <v>158</v>
      </c>
      <c r="C17" s="24">
        <f>C7/SQRT(C8)</f>
        <v>1.2</v>
      </c>
      <c r="D17" s="17" t="str">
        <f t="shared" ca="1" si="0"/>
        <v>=C7/SQRT(C8)</v>
      </c>
      <c r="E17" s="18" t="s">
        <v>159</v>
      </c>
    </row>
    <row r="18" spans="2:5" x14ac:dyDescent="0.2">
      <c r="B18" s="15" t="s">
        <v>234</v>
      </c>
      <c r="C18" s="24">
        <f>(C6-C9)/C17</f>
        <v>1.9999999999999989</v>
      </c>
      <c r="D18" s="17" t="str">
        <f t="shared" ca="1" si="0"/>
        <v>=(C6-C9)/C17</v>
      </c>
      <c r="E18" s="18" t="s">
        <v>235</v>
      </c>
    </row>
    <row r="19" spans="2:5" x14ac:dyDescent="0.2">
      <c r="B19" s="15" t="s">
        <v>154</v>
      </c>
      <c r="C19" s="16">
        <f>C8-1</f>
        <v>24</v>
      </c>
      <c r="D19" s="17" t="str">
        <f t="shared" ca="1" si="0"/>
        <v>=C8-1</v>
      </c>
      <c r="E19" s="18" t="s">
        <v>155</v>
      </c>
    </row>
    <row r="20" spans="2:5" x14ac:dyDescent="0.2">
      <c r="B20" s="15" t="s">
        <v>214</v>
      </c>
      <c r="C20" s="25">
        <f>IF(C11="Two-sided",_xlfn.T.DIST.2T(ABS(C18),C19),IF(C11="Greater than",_xlfn.T.DIST.RT(C18,C19),_xlfn.T.DIST(C18,C19,TRUE)))</f>
        <v>5.6939849936591708E-2</v>
      </c>
      <c r="D20" s="17" t="str">
        <f t="shared" ca="1" si="0"/>
        <v>=IF(C11="Two-sided",T.DIST.2T(ABS(C18),C19),IF(C11="Greater than",T.DIST.RT(C18,C19),T.DIST(C18,C19,TRUE)))</v>
      </c>
      <c r="E20" s="18" t="s">
        <v>236</v>
      </c>
    </row>
    <row r="21" spans="2:5" x14ac:dyDescent="0.2">
      <c r="B21" s="15" t="s">
        <v>156</v>
      </c>
      <c r="C21" s="24">
        <f>IF(C11="Two-sided",_xlfn.T.INV.2T(C10,C19),IF(C11="Greater than",_xlfn.T.INV(1-C10,C19),_xlfn.T.INV(C10,C19)))</f>
        <v>2.0638985616280254</v>
      </c>
      <c r="D21" s="17" t="str">
        <f t="shared" ca="1" si="0"/>
        <v>=IF(C11="Two-sided",T.INV.2T(C10,C19),IF(C11="Greater than",T.INV(1-C10,C19),T.INV(C10,C19)))</v>
      </c>
      <c r="E21" s="18" t="s">
        <v>237</v>
      </c>
    </row>
    <row r="22" spans="2:5" x14ac:dyDescent="0.2">
      <c r="B22" s="15" t="s">
        <v>216</v>
      </c>
      <c r="C22" s="30" t="str">
        <f>IF(C20&lt;C10,"Significant at "&amp;TEXT(C10,"0%"),"Not significant")</f>
        <v>Not significant</v>
      </c>
      <c r="D22" s="17" t="str">
        <f t="shared" ca="1" si="0"/>
        <v>=IF(C20&lt;C10,"Significant at "&amp;TEXT(C10,"0%"),"Not significant")</v>
      </c>
      <c r="E22" s="18" t="s">
        <v>238</v>
      </c>
    </row>
  </sheetData>
  <dataValidations count="1">
    <dataValidation type="list" showErrorMessage="1" errorTitle="Sides" error="Pick Two-sided, Greater than, or Less than." sqref="C11" xr:uid="{00000000-0002-0000-0600-000000000000}">
      <formula1>"Two-sided,Greater than,Less than"</formula1>
    </dataValidation>
  </dataValidation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2571A"/>
    <pageSetUpPr fitToPage="1"/>
  </sheetPr>
  <dimension ref="B1:H1005"/>
  <sheetViews>
    <sheetView showGridLines="0" zoomScale="11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3" width="14" customWidth="1"/>
    <col min="4" max="4" width="3" customWidth="1"/>
    <col min="5" max="5" width="30" customWidth="1"/>
    <col min="6" max="6" width="20" customWidth="1"/>
    <col min="7" max="7" width="56" customWidth="1"/>
    <col min="8" max="8" width="46" customWidth="1"/>
  </cols>
  <sheetData>
    <row r="1" spans="2:8" ht="30" customHeight="1" x14ac:dyDescent="0.25">
      <c r="B1" s="1" t="s">
        <v>33</v>
      </c>
    </row>
    <row r="2" spans="2:8" x14ac:dyDescent="0.2">
      <c r="B2" s="2" t="s">
        <v>239</v>
      </c>
    </row>
    <row r="3" spans="2:8" x14ac:dyDescent="0.2">
      <c r="B3" s="11" t="s">
        <v>240</v>
      </c>
    </row>
    <row r="4" spans="2:8" x14ac:dyDescent="0.2">
      <c r="B4" s="12" t="s">
        <v>241</v>
      </c>
    </row>
    <row r="5" spans="2:8" ht="20" customHeight="1" x14ac:dyDescent="0.2">
      <c r="B5" s="10" t="s">
        <v>242</v>
      </c>
      <c r="C5" s="10" t="s">
        <v>243</v>
      </c>
      <c r="E5" s="4" t="s">
        <v>244</v>
      </c>
      <c r="F5" s="5"/>
      <c r="G5" s="5"/>
      <c r="H5" s="5"/>
    </row>
    <row r="6" spans="2:8" x14ac:dyDescent="0.2">
      <c r="B6" s="13">
        <v>10</v>
      </c>
      <c r="C6" s="13">
        <v>126</v>
      </c>
      <c r="E6" s="21" t="s">
        <v>245</v>
      </c>
      <c r="F6" s="22">
        <v>30</v>
      </c>
      <c r="G6" s="18" t="s">
        <v>246</v>
      </c>
    </row>
    <row r="7" spans="2:8" x14ac:dyDescent="0.2">
      <c r="B7" s="13">
        <v>12</v>
      </c>
      <c r="C7" s="13">
        <v>131</v>
      </c>
      <c r="E7" s="21" t="s">
        <v>200</v>
      </c>
      <c r="F7" s="23">
        <v>0.05</v>
      </c>
    </row>
    <row r="8" spans="2:8" x14ac:dyDescent="0.2">
      <c r="B8" s="13">
        <v>15</v>
      </c>
      <c r="C8" s="13">
        <v>152</v>
      </c>
    </row>
    <row r="9" spans="2:8" ht="20" customHeight="1" x14ac:dyDescent="0.2">
      <c r="B9" s="13">
        <v>8</v>
      </c>
      <c r="C9" s="13">
        <v>104</v>
      </c>
      <c r="E9" s="4" t="s">
        <v>98</v>
      </c>
      <c r="F9" s="5"/>
      <c r="G9" s="5"/>
      <c r="H9" s="5"/>
    </row>
    <row r="10" spans="2:8" x14ac:dyDescent="0.2">
      <c r="B10" s="13">
        <v>20</v>
      </c>
      <c r="C10" s="13">
        <v>158</v>
      </c>
      <c r="E10" s="10" t="s">
        <v>99</v>
      </c>
      <c r="F10" s="10" t="s">
        <v>52</v>
      </c>
      <c r="G10" s="10" t="s">
        <v>53</v>
      </c>
      <c r="H10" s="10" t="s">
        <v>54</v>
      </c>
    </row>
    <row r="11" spans="2:8" x14ac:dyDescent="0.2">
      <c r="B11" s="13">
        <v>18</v>
      </c>
      <c r="C11" s="13">
        <v>171</v>
      </c>
      <c r="E11" s="15" t="s">
        <v>247</v>
      </c>
      <c r="F11" s="16">
        <f>SUMPRODUCT(ISNUMBER($B$6:$B$1005)*ISNUMBER($C$6:$C$1005))</f>
        <v>12</v>
      </c>
      <c r="G11" s="17" t="str">
        <f t="shared" ref="G11:G23" ca="1" si="0">_xlfn.FORMULATEXT(F11)</f>
        <v>=SUMPRODUCT(ISNUMBER($B$6:$B$1005)*ISNUMBER($C$6:$C$1005))</v>
      </c>
      <c r="H11" s="18" t="s">
        <v>248</v>
      </c>
    </row>
    <row r="12" spans="2:8" x14ac:dyDescent="0.2">
      <c r="B12" s="13">
        <v>25</v>
      </c>
      <c r="C12" s="13">
        <v>176</v>
      </c>
      <c r="E12" s="15" t="s">
        <v>249</v>
      </c>
      <c r="F12" s="25">
        <f>SLOPE($C$6:$C$1005,$B$6:$B$1005)</f>
        <v>4.2457768702431791</v>
      </c>
      <c r="G12" s="17" t="str">
        <f t="shared" ca="1" si="0"/>
        <v>=SLOPE($C$6:$C$1005,$B$6:$B$1005)</v>
      </c>
      <c r="H12" s="18" t="s">
        <v>250</v>
      </c>
    </row>
    <row r="13" spans="2:8" x14ac:dyDescent="0.2">
      <c r="B13" s="13">
        <v>14</v>
      </c>
      <c r="C13" s="13">
        <v>129</v>
      </c>
      <c r="E13" s="15" t="s">
        <v>251</v>
      </c>
      <c r="F13" s="25">
        <f>INTERCEPT($C$6:$C$1005,$B$6:$B$1005)</f>
        <v>80.29849638017447</v>
      </c>
      <c r="G13" s="17" t="str">
        <f t="shared" ca="1" si="0"/>
        <v>=INTERCEPT($C$6:$C$1005,$B$6:$B$1005)</v>
      </c>
      <c r="H13" s="18" t="s">
        <v>252</v>
      </c>
    </row>
    <row r="14" spans="2:8" x14ac:dyDescent="0.2">
      <c r="B14" s="13">
        <v>22</v>
      </c>
      <c r="C14" s="13">
        <v>190</v>
      </c>
      <c r="E14" s="15" t="s">
        <v>253</v>
      </c>
      <c r="F14" s="25">
        <f>RSQ($C$6:$C$1005,$B$6:$B$1005)</f>
        <v>0.876185655552566</v>
      </c>
      <c r="G14" s="17" t="str">
        <f t="shared" ca="1" si="0"/>
        <v>=RSQ($C$6:$C$1005,$B$6:$B$1005)</v>
      </c>
      <c r="H14" s="18" t="s">
        <v>254</v>
      </c>
    </row>
    <row r="15" spans="2:8" x14ac:dyDescent="0.2">
      <c r="B15" s="13">
        <v>9</v>
      </c>
      <c r="C15" s="13">
        <v>128</v>
      </c>
      <c r="E15" s="15" t="s">
        <v>255</v>
      </c>
      <c r="F15" s="25">
        <f>CORREL($B$6:$B$1005,$C$6:$C$1005)</f>
        <v>0.93604789169815772</v>
      </c>
      <c r="G15" s="17" t="str">
        <f t="shared" ca="1" si="0"/>
        <v>=CORREL($B$6:$B$1005,$C$6:$C$1005)</v>
      </c>
      <c r="H15" s="18" t="s">
        <v>256</v>
      </c>
    </row>
    <row r="16" spans="2:8" x14ac:dyDescent="0.2">
      <c r="B16" s="13">
        <v>16</v>
      </c>
      <c r="C16" s="13">
        <v>137</v>
      </c>
      <c r="E16" s="15" t="s">
        <v>257</v>
      </c>
      <c r="F16" s="25">
        <f>STEYX($C$6:$C$1005,$B$6:$B$1005)</f>
        <v>10.693686386445506</v>
      </c>
      <c r="G16" s="17" t="str">
        <f t="shared" ca="1" si="0"/>
        <v>=STEYX($C$6:$C$1005,$B$6:$B$1005)</v>
      </c>
      <c r="H16" s="18" t="s">
        <v>258</v>
      </c>
    </row>
    <row r="17" spans="2:8" x14ac:dyDescent="0.2">
      <c r="B17" s="13">
        <v>28</v>
      </c>
      <c r="C17" s="13">
        <v>198</v>
      </c>
      <c r="E17" s="15" t="s">
        <v>259</v>
      </c>
      <c r="F17" s="25">
        <f>F16/SQRT(DEVSQ($B$6:$B$1005))</f>
        <v>0.50471310175993844</v>
      </c>
      <c r="G17" s="17" t="str">
        <f t="shared" ca="1" si="0"/>
        <v>=F16/SQRT(DEVSQ($B$6:$B$1005))</v>
      </c>
      <c r="H17" s="18" t="s">
        <v>260</v>
      </c>
    </row>
    <row r="18" spans="2:8" x14ac:dyDescent="0.2">
      <c r="B18" s="13"/>
      <c r="C18" s="13"/>
      <c r="E18" s="15" t="s">
        <v>261</v>
      </c>
      <c r="F18" s="24">
        <f>F12/F17</f>
        <v>8.4122580837274139</v>
      </c>
      <c r="G18" s="17" t="str">
        <f t="shared" ca="1" si="0"/>
        <v>=F12/F17</v>
      </c>
      <c r="H18" s="18" t="s">
        <v>262</v>
      </c>
    </row>
    <row r="19" spans="2:8" x14ac:dyDescent="0.2">
      <c r="B19" s="13"/>
      <c r="C19" s="13"/>
      <c r="E19" s="15" t="s">
        <v>154</v>
      </c>
      <c r="F19" s="16">
        <f>F11-2</f>
        <v>10</v>
      </c>
      <c r="G19" s="17" t="str">
        <f t="shared" ca="1" si="0"/>
        <v>=F11-2</v>
      </c>
      <c r="H19" s="18" t="s">
        <v>263</v>
      </c>
    </row>
    <row r="20" spans="2:8" x14ac:dyDescent="0.2">
      <c r="B20" s="13"/>
      <c r="C20" s="13"/>
      <c r="E20" s="15" t="s">
        <v>264</v>
      </c>
      <c r="F20" s="33">
        <f>_xlfn.T.DIST.2T(ABS(F18),F19)</f>
        <v>7.5624565792745608E-6</v>
      </c>
      <c r="G20" s="17" t="str">
        <f t="shared" ca="1" si="0"/>
        <v>=T.DIST.2T(ABS(F18),F19)</v>
      </c>
      <c r="H20" s="18" t="s">
        <v>265</v>
      </c>
    </row>
    <row r="21" spans="2:8" x14ac:dyDescent="0.2">
      <c r="B21" s="13"/>
      <c r="C21" s="13"/>
      <c r="E21" s="15" t="s">
        <v>216</v>
      </c>
      <c r="F21" s="30" t="str">
        <f>IF(F20&lt;F7,"Significant at "&amp;TEXT(F7,"0%"),"Not significant")</f>
        <v>Significant at 5%</v>
      </c>
      <c r="G21" s="17" t="str">
        <f t="shared" ca="1" si="0"/>
        <v>=IF(F20&lt;F7,"Significant at "&amp;TEXT(F7,"0%"),"Not significant")</v>
      </c>
      <c r="H21" s="18" t="s">
        <v>266</v>
      </c>
    </row>
    <row r="22" spans="2:8" x14ac:dyDescent="0.2">
      <c r="B22" s="13"/>
      <c r="C22" s="13"/>
      <c r="E22" s="15" t="s">
        <v>267</v>
      </c>
      <c r="F22" s="19">
        <f>F13+F12*F6</f>
        <v>207.67180248746985</v>
      </c>
      <c r="G22" s="17" t="str">
        <f t="shared" ca="1" si="0"/>
        <v>=F13+F12*F6</v>
      </c>
      <c r="H22" s="18" t="s">
        <v>268</v>
      </c>
    </row>
    <row r="23" spans="2:8" x14ac:dyDescent="0.2">
      <c r="B23" s="13"/>
      <c r="C23" s="13"/>
      <c r="E23" s="15" t="s">
        <v>269</v>
      </c>
      <c r="F23" s="30" t="str">
        <f>"y = "&amp;TEXT(F13,"0.00")&amp;IF(F12&lt;0," - "," + ")&amp;TEXT(ABS(F12),"0.00")&amp;" x"</f>
        <v>y = 80.30 + 4.25 x</v>
      </c>
      <c r="G23" s="17" t="str">
        <f t="shared" ca="1" si="0"/>
        <v>="y = "&amp;TEXT(F13,"0.00")&amp;IF(F12&lt;0," - "," + ")&amp;TEXT(ABS(F12),"0.00")&amp;" x"</v>
      </c>
      <c r="H23" s="18" t="s">
        <v>270</v>
      </c>
    </row>
    <row r="24" spans="2:8" x14ac:dyDescent="0.2">
      <c r="B24" s="13"/>
      <c r="C24" s="13"/>
    </row>
    <row r="25" spans="2:8" x14ac:dyDescent="0.2">
      <c r="B25" s="13"/>
      <c r="C25" s="13"/>
      <c r="E25" s="12" t="s">
        <v>271</v>
      </c>
    </row>
    <row r="26" spans="2:8" x14ac:dyDescent="0.2">
      <c r="B26" s="13"/>
      <c r="C26" s="13"/>
    </row>
    <row r="27" spans="2:8" x14ac:dyDescent="0.2">
      <c r="B27" s="13"/>
      <c r="C27" s="13"/>
    </row>
    <row r="28" spans="2:8" x14ac:dyDescent="0.2">
      <c r="B28" s="13"/>
      <c r="C28" s="13"/>
    </row>
    <row r="29" spans="2:8" x14ac:dyDescent="0.2">
      <c r="B29" s="13"/>
      <c r="C29" s="13"/>
    </row>
    <row r="30" spans="2:8" x14ac:dyDescent="0.2">
      <c r="B30" s="13"/>
      <c r="C30" s="13"/>
    </row>
    <row r="31" spans="2:8" x14ac:dyDescent="0.2">
      <c r="B31" s="13"/>
      <c r="C31" s="13"/>
    </row>
    <row r="32" spans="2:8" x14ac:dyDescent="0.2">
      <c r="B32" s="13"/>
      <c r="C32" s="13"/>
    </row>
    <row r="33" spans="2:3" x14ac:dyDescent="0.2">
      <c r="B33" s="13"/>
      <c r="C33" s="13"/>
    </row>
    <row r="34" spans="2:3" x14ac:dyDescent="0.2">
      <c r="B34" s="13"/>
      <c r="C34" s="13"/>
    </row>
    <row r="35" spans="2:3" x14ac:dyDescent="0.2">
      <c r="B35" s="13"/>
      <c r="C35" s="13"/>
    </row>
    <row r="36" spans="2:3" x14ac:dyDescent="0.2">
      <c r="B36" s="13"/>
      <c r="C36" s="13"/>
    </row>
    <row r="37" spans="2:3" x14ac:dyDescent="0.2">
      <c r="B37" s="13"/>
      <c r="C37" s="13"/>
    </row>
    <row r="38" spans="2:3" x14ac:dyDescent="0.2">
      <c r="B38" s="13"/>
      <c r="C38" s="13"/>
    </row>
    <row r="39" spans="2:3" x14ac:dyDescent="0.2">
      <c r="B39" s="13"/>
      <c r="C39" s="13"/>
    </row>
    <row r="40" spans="2:3" x14ac:dyDescent="0.2">
      <c r="B40" s="13"/>
      <c r="C40" s="13"/>
    </row>
    <row r="41" spans="2:3" x14ac:dyDescent="0.2">
      <c r="B41" s="13"/>
      <c r="C41" s="13"/>
    </row>
    <row r="42" spans="2:3" x14ac:dyDescent="0.2">
      <c r="B42" s="13"/>
      <c r="C42" s="13"/>
    </row>
    <row r="43" spans="2:3" x14ac:dyDescent="0.2">
      <c r="B43" s="13"/>
      <c r="C43" s="13"/>
    </row>
    <row r="44" spans="2:3" x14ac:dyDescent="0.2">
      <c r="B44" s="13"/>
      <c r="C44" s="13"/>
    </row>
    <row r="45" spans="2:3" x14ac:dyDescent="0.2">
      <c r="B45" s="13"/>
      <c r="C45" s="13"/>
    </row>
    <row r="46" spans="2:3" x14ac:dyDescent="0.2">
      <c r="B46" s="13"/>
      <c r="C46" s="13"/>
    </row>
    <row r="47" spans="2:3" x14ac:dyDescent="0.2">
      <c r="B47" s="13"/>
      <c r="C47" s="13"/>
    </row>
    <row r="48" spans="2:3" x14ac:dyDescent="0.2">
      <c r="B48" s="13"/>
      <c r="C48" s="13"/>
    </row>
    <row r="49" spans="2:3" x14ac:dyDescent="0.2">
      <c r="B49" s="13"/>
      <c r="C49" s="13"/>
    </row>
    <row r="50" spans="2:3" x14ac:dyDescent="0.2">
      <c r="B50" s="13"/>
      <c r="C50" s="13"/>
    </row>
    <row r="51" spans="2:3" x14ac:dyDescent="0.2">
      <c r="B51" s="13"/>
      <c r="C51" s="13"/>
    </row>
    <row r="52" spans="2:3" x14ac:dyDescent="0.2">
      <c r="B52" s="13"/>
      <c r="C52" s="13"/>
    </row>
    <row r="53" spans="2:3" x14ac:dyDescent="0.2">
      <c r="B53" s="13"/>
      <c r="C53" s="13"/>
    </row>
    <row r="54" spans="2:3" x14ac:dyDescent="0.2">
      <c r="B54" s="13"/>
      <c r="C54" s="13"/>
    </row>
    <row r="55" spans="2:3" x14ac:dyDescent="0.2">
      <c r="B55" s="13"/>
      <c r="C55" s="13"/>
    </row>
    <row r="56" spans="2:3" x14ac:dyDescent="0.2">
      <c r="B56" s="13"/>
      <c r="C56" s="13"/>
    </row>
    <row r="57" spans="2:3" x14ac:dyDescent="0.2">
      <c r="B57" s="13"/>
      <c r="C57" s="13"/>
    </row>
    <row r="58" spans="2:3" x14ac:dyDescent="0.2">
      <c r="B58" s="13"/>
      <c r="C58" s="13"/>
    </row>
    <row r="59" spans="2:3" x14ac:dyDescent="0.2">
      <c r="B59" s="13"/>
      <c r="C59" s="13"/>
    </row>
    <row r="60" spans="2:3" x14ac:dyDescent="0.2">
      <c r="B60" s="13"/>
      <c r="C60" s="13"/>
    </row>
    <row r="61" spans="2:3" x14ac:dyDescent="0.2">
      <c r="B61" s="13"/>
      <c r="C61" s="13"/>
    </row>
    <row r="62" spans="2:3" x14ac:dyDescent="0.2">
      <c r="B62" s="13"/>
      <c r="C62" s="13"/>
    </row>
    <row r="63" spans="2:3" x14ac:dyDescent="0.2">
      <c r="B63" s="13"/>
      <c r="C63" s="13"/>
    </row>
    <row r="64" spans="2:3" x14ac:dyDescent="0.2">
      <c r="B64" s="13"/>
      <c r="C64" s="13"/>
    </row>
    <row r="65" spans="2:3" x14ac:dyDescent="0.2">
      <c r="B65" s="13"/>
      <c r="C65" s="13"/>
    </row>
    <row r="66" spans="2:3" x14ac:dyDescent="0.2">
      <c r="B66" s="13"/>
      <c r="C66" s="13"/>
    </row>
    <row r="67" spans="2:3" x14ac:dyDescent="0.2">
      <c r="B67" s="13"/>
      <c r="C67" s="13"/>
    </row>
    <row r="68" spans="2:3" x14ac:dyDescent="0.2">
      <c r="B68" s="13"/>
      <c r="C68" s="13"/>
    </row>
    <row r="69" spans="2:3" x14ac:dyDescent="0.2">
      <c r="B69" s="13"/>
      <c r="C69" s="13"/>
    </row>
    <row r="70" spans="2:3" x14ac:dyDescent="0.2">
      <c r="B70" s="13"/>
      <c r="C70" s="13"/>
    </row>
    <row r="71" spans="2:3" x14ac:dyDescent="0.2">
      <c r="B71" s="13"/>
      <c r="C71" s="13"/>
    </row>
    <row r="72" spans="2:3" x14ac:dyDescent="0.2">
      <c r="B72" s="13"/>
      <c r="C72" s="13"/>
    </row>
    <row r="73" spans="2:3" x14ac:dyDescent="0.2">
      <c r="B73" s="13"/>
      <c r="C73" s="13"/>
    </row>
    <row r="74" spans="2:3" x14ac:dyDescent="0.2">
      <c r="B74" s="13"/>
      <c r="C74" s="13"/>
    </row>
    <row r="75" spans="2:3" x14ac:dyDescent="0.2">
      <c r="B75" s="13"/>
      <c r="C75" s="13"/>
    </row>
    <row r="76" spans="2:3" x14ac:dyDescent="0.2">
      <c r="B76" s="13"/>
      <c r="C76" s="13"/>
    </row>
    <row r="77" spans="2:3" x14ac:dyDescent="0.2">
      <c r="B77" s="13"/>
      <c r="C77" s="13"/>
    </row>
    <row r="78" spans="2:3" x14ac:dyDescent="0.2">
      <c r="B78" s="13"/>
      <c r="C78" s="13"/>
    </row>
    <row r="79" spans="2:3" x14ac:dyDescent="0.2">
      <c r="B79" s="13"/>
      <c r="C79" s="13"/>
    </row>
    <row r="80" spans="2:3" x14ac:dyDescent="0.2">
      <c r="B80" s="13"/>
      <c r="C80" s="13"/>
    </row>
    <row r="81" spans="2:3" x14ac:dyDescent="0.2">
      <c r="B81" s="13"/>
      <c r="C81" s="13"/>
    </row>
    <row r="82" spans="2:3" x14ac:dyDescent="0.2">
      <c r="B82" s="13"/>
      <c r="C82" s="13"/>
    </row>
    <row r="83" spans="2:3" x14ac:dyDescent="0.2">
      <c r="B83" s="13"/>
      <c r="C83" s="13"/>
    </row>
    <row r="84" spans="2:3" x14ac:dyDescent="0.2">
      <c r="B84" s="13"/>
      <c r="C84" s="13"/>
    </row>
    <row r="85" spans="2:3" x14ac:dyDescent="0.2">
      <c r="B85" s="13"/>
      <c r="C85" s="13"/>
    </row>
    <row r="86" spans="2:3" x14ac:dyDescent="0.2">
      <c r="B86" s="13"/>
      <c r="C86" s="13"/>
    </row>
    <row r="87" spans="2:3" x14ac:dyDescent="0.2">
      <c r="B87" s="13"/>
      <c r="C87" s="13"/>
    </row>
    <row r="88" spans="2:3" x14ac:dyDescent="0.2">
      <c r="B88" s="13"/>
      <c r="C88" s="13"/>
    </row>
    <row r="89" spans="2:3" x14ac:dyDescent="0.2">
      <c r="B89" s="13"/>
      <c r="C89" s="13"/>
    </row>
    <row r="90" spans="2:3" x14ac:dyDescent="0.2">
      <c r="B90" s="13"/>
      <c r="C90" s="13"/>
    </row>
    <row r="91" spans="2:3" x14ac:dyDescent="0.2">
      <c r="B91" s="13"/>
      <c r="C91" s="13"/>
    </row>
    <row r="92" spans="2:3" x14ac:dyDescent="0.2">
      <c r="B92" s="13"/>
      <c r="C92" s="13"/>
    </row>
    <row r="93" spans="2:3" x14ac:dyDescent="0.2">
      <c r="B93" s="13"/>
      <c r="C93" s="13"/>
    </row>
    <row r="94" spans="2:3" x14ac:dyDescent="0.2">
      <c r="B94" s="13"/>
      <c r="C94" s="13"/>
    </row>
    <row r="95" spans="2:3" x14ac:dyDescent="0.2">
      <c r="B95" s="13"/>
      <c r="C95" s="13"/>
    </row>
    <row r="96" spans="2:3" x14ac:dyDescent="0.2">
      <c r="B96" s="13"/>
      <c r="C96" s="13"/>
    </row>
    <row r="97" spans="2:3" x14ac:dyDescent="0.2">
      <c r="B97" s="13"/>
      <c r="C97" s="13"/>
    </row>
    <row r="98" spans="2:3" x14ac:dyDescent="0.2">
      <c r="B98" s="13"/>
      <c r="C98" s="13"/>
    </row>
    <row r="99" spans="2:3" x14ac:dyDescent="0.2">
      <c r="B99" s="13"/>
      <c r="C99" s="13"/>
    </row>
    <row r="100" spans="2:3" x14ac:dyDescent="0.2">
      <c r="B100" s="13"/>
      <c r="C100" s="13"/>
    </row>
    <row r="101" spans="2:3" x14ac:dyDescent="0.2">
      <c r="B101" s="13"/>
      <c r="C101" s="13"/>
    </row>
    <row r="102" spans="2:3" x14ac:dyDescent="0.2">
      <c r="B102" s="13"/>
      <c r="C102" s="13"/>
    </row>
    <row r="103" spans="2:3" x14ac:dyDescent="0.2">
      <c r="B103" s="13"/>
      <c r="C103" s="13"/>
    </row>
    <row r="104" spans="2:3" x14ac:dyDescent="0.2">
      <c r="B104" s="13"/>
      <c r="C104" s="13"/>
    </row>
    <row r="105" spans="2:3" x14ac:dyDescent="0.2">
      <c r="B105" s="13"/>
      <c r="C105" s="13"/>
    </row>
    <row r="106" spans="2:3" x14ac:dyDescent="0.2">
      <c r="B106" s="13"/>
      <c r="C106" s="13"/>
    </row>
    <row r="107" spans="2:3" x14ac:dyDescent="0.2">
      <c r="B107" s="13"/>
      <c r="C107" s="13"/>
    </row>
    <row r="108" spans="2:3" x14ac:dyDescent="0.2">
      <c r="B108" s="13"/>
      <c r="C108" s="13"/>
    </row>
    <row r="109" spans="2:3" x14ac:dyDescent="0.2">
      <c r="B109" s="13"/>
      <c r="C109" s="13"/>
    </row>
    <row r="110" spans="2:3" x14ac:dyDescent="0.2">
      <c r="B110" s="13"/>
      <c r="C110" s="13"/>
    </row>
    <row r="111" spans="2:3" x14ac:dyDescent="0.2">
      <c r="B111" s="13"/>
      <c r="C111" s="13"/>
    </row>
    <row r="112" spans="2:3" x14ac:dyDescent="0.2">
      <c r="B112" s="13"/>
      <c r="C112" s="13"/>
    </row>
    <row r="113" spans="2:3" x14ac:dyDescent="0.2">
      <c r="B113" s="13"/>
      <c r="C113" s="13"/>
    </row>
    <row r="114" spans="2:3" x14ac:dyDescent="0.2">
      <c r="B114" s="13"/>
      <c r="C114" s="13"/>
    </row>
    <row r="115" spans="2:3" x14ac:dyDescent="0.2">
      <c r="B115" s="13"/>
      <c r="C115" s="13"/>
    </row>
    <row r="116" spans="2:3" x14ac:dyDescent="0.2">
      <c r="B116" s="13"/>
      <c r="C116" s="13"/>
    </row>
    <row r="117" spans="2:3" x14ac:dyDescent="0.2">
      <c r="B117" s="13"/>
      <c r="C117" s="13"/>
    </row>
    <row r="118" spans="2:3" x14ac:dyDescent="0.2">
      <c r="B118" s="13"/>
      <c r="C118" s="13"/>
    </row>
    <row r="119" spans="2:3" x14ac:dyDescent="0.2">
      <c r="B119" s="13"/>
      <c r="C119" s="13"/>
    </row>
    <row r="120" spans="2:3" x14ac:dyDescent="0.2">
      <c r="B120" s="13"/>
      <c r="C120" s="13"/>
    </row>
    <row r="121" spans="2:3" x14ac:dyDescent="0.2">
      <c r="B121" s="13"/>
      <c r="C121" s="13"/>
    </row>
    <row r="122" spans="2:3" x14ac:dyDescent="0.2">
      <c r="B122" s="13"/>
      <c r="C122" s="13"/>
    </row>
    <row r="123" spans="2:3" x14ac:dyDescent="0.2">
      <c r="B123" s="13"/>
      <c r="C123" s="13"/>
    </row>
    <row r="124" spans="2:3" x14ac:dyDescent="0.2">
      <c r="B124" s="13"/>
      <c r="C124" s="13"/>
    </row>
    <row r="125" spans="2:3" x14ac:dyDescent="0.2">
      <c r="B125" s="13"/>
      <c r="C125" s="13"/>
    </row>
    <row r="126" spans="2:3" x14ac:dyDescent="0.2">
      <c r="B126" s="13"/>
      <c r="C126" s="13"/>
    </row>
    <row r="127" spans="2:3" x14ac:dyDescent="0.2">
      <c r="B127" s="13"/>
      <c r="C127" s="13"/>
    </row>
    <row r="128" spans="2:3" x14ac:dyDescent="0.2">
      <c r="B128" s="13"/>
      <c r="C128" s="13"/>
    </row>
    <row r="129" spans="2:3" x14ac:dyDescent="0.2">
      <c r="B129" s="13"/>
      <c r="C129" s="13"/>
    </row>
    <row r="130" spans="2:3" x14ac:dyDescent="0.2">
      <c r="B130" s="13"/>
      <c r="C130" s="13"/>
    </row>
    <row r="131" spans="2:3" x14ac:dyDescent="0.2">
      <c r="B131" s="13"/>
      <c r="C131" s="13"/>
    </row>
    <row r="132" spans="2:3" x14ac:dyDescent="0.2">
      <c r="B132" s="13"/>
      <c r="C132" s="13"/>
    </row>
    <row r="133" spans="2:3" x14ac:dyDescent="0.2">
      <c r="B133" s="13"/>
      <c r="C133" s="13"/>
    </row>
    <row r="134" spans="2:3" x14ac:dyDescent="0.2">
      <c r="B134" s="13"/>
      <c r="C134" s="13"/>
    </row>
    <row r="135" spans="2:3" x14ac:dyDescent="0.2">
      <c r="B135" s="13"/>
      <c r="C135" s="13"/>
    </row>
    <row r="136" spans="2:3" x14ac:dyDescent="0.2">
      <c r="B136" s="13"/>
      <c r="C136" s="13"/>
    </row>
    <row r="137" spans="2:3" x14ac:dyDescent="0.2">
      <c r="B137" s="13"/>
      <c r="C137" s="13"/>
    </row>
    <row r="138" spans="2:3" x14ac:dyDescent="0.2">
      <c r="B138" s="13"/>
      <c r="C138" s="13"/>
    </row>
    <row r="139" spans="2:3" x14ac:dyDescent="0.2">
      <c r="B139" s="13"/>
      <c r="C139" s="13"/>
    </row>
    <row r="140" spans="2:3" x14ac:dyDescent="0.2">
      <c r="B140" s="13"/>
      <c r="C140" s="13"/>
    </row>
    <row r="141" spans="2:3" x14ac:dyDescent="0.2">
      <c r="B141" s="13"/>
      <c r="C141" s="13"/>
    </row>
    <row r="142" spans="2:3" x14ac:dyDescent="0.2">
      <c r="B142" s="13"/>
      <c r="C142" s="13"/>
    </row>
    <row r="143" spans="2:3" x14ac:dyDescent="0.2">
      <c r="B143" s="13"/>
      <c r="C143" s="13"/>
    </row>
    <row r="144" spans="2:3" x14ac:dyDescent="0.2">
      <c r="B144" s="13"/>
      <c r="C144" s="13"/>
    </row>
    <row r="145" spans="2:3" x14ac:dyDescent="0.2">
      <c r="B145" s="13"/>
      <c r="C145" s="13"/>
    </row>
    <row r="146" spans="2:3" x14ac:dyDescent="0.2">
      <c r="B146" s="13"/>
      <c r="C146" s="13"/>
    </row>
    <row r="147" spans="2:3" x14ac:dyDescent="0.2">
      <c r="B147" s="13"/>
      <c r="C147" s="13"/>
    </row>
    <row r="148" spans="2:3" x14ac:dyDescent="0.2">
      <c r="B148" s="13"/>
      <c r="C148" s="13"/>
    </row>
    <row r="149" spans="2:3" x14ac:dyDescent="0.2">
      <c r="B149" s="13"/>
      <c r="C149" s="13"/>
    </row>
    <row r="150" spans="2:3" x14ac:dyDescent="0.2">
      <c r="B150" s="13"/>
      <c r="C150" s="13"/>
    </row>
    <row r="151" spans="2:3" x14ac:dyDescent="0.2">
      <c r="B151" s="13"/>
      <c r="C151" s="13"/>
    </row>
    <row r="152" spans="2:3" x14ac:dyDescent="0.2">
      <c r="B152" s="13"/>
      <c r="C152" s="13"/>
    </row>
    <row r="153" spans="2:3" x14ac:dyDescent="0.2">
      <c r="B153" s="13"/>
      <c r="C153" s="13"/>
    </row>
    <row r="154" spans="2:3" x14ac:dyDescent="0.2">
      <c r="B154" s="13"/>
      <c r="C154" s="13"/>
    </row>
    <row r="155" spans="2:3" x14ac:dyDescent="0.2">
      <c r="B155" s="13"/>
      <c r="C155" s="13"/>
    </row>
    <row r="156" spans="2:3" x14ac:dyDescent="0.2">
      <c r="B156" s="13"/>
      <c r="C156" s="13"/>
    </row>
    <row r="157" spans="2:3" x14ac:dyDescent="0.2">
      <c r="B157" s="13"/>
      <c r="C157" s="13"/>
    </row>
    <row r="158" spans="2:3" x14ac:dyDescent="0.2">
      <c r="B158" s="13"/>
      <c r="C158" s="13"/>
    </row>
    <row r="159" spans="2:3" x14ac:dyDescent="0.2">
      <c r="B159" s="13"/>
      <c r="C159" s="13"/>
    </row>
    <row r="160" spans="2:3" x14ac:dyDescent="0.2">
      <c r="B160" s="13"/>
      <c r="C160" s="13"/>
    </row>
    <row r="161" spans="2:3" x14ac:dyDescent="0.2">
      <c r="B161" s="13"/>
      <c r="C161" s="13"/>
    </row>
    <row r="162" spans="2:3" x14ac:dyDescent="0.2">
      <c r="B162" s="13"/>
      <c r="C162" s="13"/>
    </row>
    <row r="163" spans="2:3" x14ac:dyDescent="0.2">
      <c r="B163" s="13"/>
      <c r="C163" s="13"/>
    </row>
    <row r="164" spans="2:3" x14ac:dyDescent="0.2">
      <c r="B164" s="13"/>
      <c r="C164" s="13"/>
    </row>
    <row r="165" spans="2:3" x14ac:dyDescent="0.2">
      <c r="B165" s="13"/>
      <c r="C165" s="13"/>
    </row>
    <row r="166" spans="2:3" x14ac:dyDescent="0.2">
      <c r="B166" s="13"/>
      <c r="C166" s="13"/>
    </row>
    <row r="167" spans="2:3" x14ac:dyDescent="0.2">
      <c r="B167" s="13"/>
      <c r="C167" s="13"/>
    </row>
    <row r="168" spans="2:3" x14ac:dyDescent="0.2">
      <c r="B168" s="13"/>
      <c r="C168" s="13"/>
    </row>
    <row r="169" spans="2:3" x14ac:dyDescent="0.2">
      <c r="B169" s="13"/>
      <c r="C169" s="13"/>
    </row>
    <row r="170" spans="2:3" x14ac:dyDescent="0.2">
      <c r="B170" s="13"/>
      <c r="C170" s="13"/>
    </row>
    <row r="171" spans="2:3" x14ac:dyDescent="0.2">
      <c r="B171" s="13"/>
      <c r="C171" s="13"/>
    </row>
    <row r="172" spans="2:3" x14ac:dyDescent="0.2">
      <c r="B172" s="13"/>
      <c r="C172" s="13"/>
    </row>
    <row r="173" spans="2:3" x14ac:dyDescent="0.2">
      <c r="B173" s="13"/>
      <c r="C173" s="13"/>
    </row>
    <row r="174" spans="2:3" x14ac:dyDescent="0.2">
      <c r="B174" s="13"/>
      <c r="C174" s="13"/>
    </row>
    <row r="175" spans="2:3" x14ac:dyDescent="0.2">
      <c r="B175" s="13"/>
      <c r="C175" s="13"/>
    </row>
    <row r="176" spans="2:3" x14ac:dyDescent="0.2">
      <c r="B176" s="13"/>
      <c r="C176" s="13"/>
    </row>
    <row r="177" spans="2:3" x14ac:dyDescent="0.2">
      <c r="B177" s="13"/>
      <c r="C177" s="13"/>
    </row>
    <row r="178" spans="2:3" x14ac:dyDescent="0.2">
      <c r="B178" s="13"/>
      <c r="C178" s="13"/>
    </row>
    <row r="179" spans="2:3" x14ac:dyDescent="0.2">
      <c r="B179" s="13"/>
      <c r="C179" s="13"/>
    </row>
    <row r="180" spans="2:3" x14ac:dyDescent="0.2">
      <c r="B180" s="13"/>
      <c r="C180" s="13"/>
    </row>
    <row r="181" spans="2:3" x14ac:dyDescent="0.2">
      <c r="B181" s="13"/>
      <c r="C181" s="13"/>
    </row>
    <row r="182" spans="2:3" x14ac:dyDescent="0.2">
      <c r="B182" s="13"/>
      <c r="C182" s="13"/>
    </row>
    <row r="183" spans="2:3" x14ac:dyDescent="0.2">
      <c r="B183" s="13"/>
      <c r="C183" s="13"/>
    </row>
    <row r="184" spans="2:3" x14ac:dyDescent="0.2">
      <c r="B184" s="13"/>
      <c r="C184" s="13"/>
    </row>
    <row r="185" spans="2:3" x14ac:dyDescent="0.2">
      <c r="B185" s="13"/>
      <c r="C185" s="13"/>
    </row>
    <row r="186" spans="2:3" x14ac:dyDescent="0.2">
      <c r="B186" s="13"/>
      <c r="C186" s="13"/>
    </row>
    <row r="187" spans="2:3" x14ac:dyDescent="0.2">
      <c r="B187" s="13"/>
      <c r="C187" s="13"/>
    </row>
    <row r="188" spans="2:3" x14ac:dyDescent="0.2">
      <c r="B188" s="13"/>
      <c r="C188" s="13"/>
    </row>
    <row r="189" spans="2:3" x14ac:dyDescent="0.2">
      <c r="B189" s="13"/>
      <c r="C189" s="13"/>
    </row>
    <row r="190" spans="2:3" x14ac:dyDescent="0.2">
      <c r="B190" s="13"/>
      <c r="C190" s="13"/>
    </row>
    <row r="191" spans="2:3" x14ac:dyDescent="0.2">
      <c r="B191" s="13"/>
      <c r="C191" s="13"/>
    </row>
    <row r="192" spans="2:3" x14ac:dyDescent="0.2">
      <c r="B192" s="13"/>
      <c r="C192" s="13"/>
    </row>
    <row r="193" spans="2:3" x14ac:dyDescent="0.2">
      <c r="B193" s="13"/>
      <c r="C193" s="13"/>
    </row>
    <row r="194" spans="2:3" x14ac:dyDescent="0.2">
      <c r="B194" s="13"/>
      <c r="C194" s="13"/>
    </row>
    <row r="195" spans="2:3" x14ac:dyDescent="0.2">
      <c r="B195" s="13"/>
      <c r="C195" s="13"/>
    </row>
    <row r="196" spans="2:3" x14ac:dyDescent="0.2">
      <c r="B196" s="13"/>
      <c r="C196" s="13"/>
    </row>
    <row r="197" spans="2:3" x14ac:dyDescent="0.2">
      <c r="B197" s="13"/>
      <c r="C197" s="13"/>
    </row>
    <row r="198" spans="2:3" x14ac:dyDescent="0.2">
      <c r="B198" s="13"/>
      <c r="C198" s="13"/>
    </row>
    <row r="199" spans="2:3" x14ac:dyDescent="0.2">
      <c r="B199" s="13"/>
      <c r="C199" s="13"/>
    </row>
    <row r="200" spans="2:3" x14ac:dyDescent="0.2">
      <c r="B200" s="13"/>
      <c r="C200" s="13"/>
    </row>
    <row r="201" spans="2:3" x14ac:dyDescent="0.2">
      <c r="B201" s="13"/>
      <c r="C201" s="13"/>
    </row>
    <row r="202" spans="2:3" x14ac:dyDescent="0.2">
      <c r="B202" s="13"/>
      <c r="C202" s="13"/>
    </row>
    <row r="203" spans="2:3" x14ac:dyDescent="0.2">
      <c r="B203" s="13"/>
      <c r="C203" s="13"/>
    </row>
    <row r="204" spans="2:3" x14ac:dyDescent="0.2">
      <c r="B204" s="13"/>
      <c r="C204" s="13"/>
    </row>
    <row r="205" spans="2:3" x14ac:dyDescent="0.2">
      <c r="B205" s="13"/>
      <c r="C205" s="13"/>
    </row>
    <row r="206" spans="2:3" x14ac:dyDescent="0.2">
      <c r="B206" s="13"/>
      <c r="C206" s="13"/>
    </row>
    <row r="207" spans="2:3" x14ac:dyDescent="0.2">
      <c r="B207" s="13"/>
      <c r="C207" s="13"/>
    </row>
    <row r="208" spans="2:3" x14ac:dyDescent="0.2">
      <c r="B208" s="13"/>
      <c r="C208" s="13"/>
    </row>
    <row r="209" spans="2:3" x14ac:dyDescent="0.2">
      <c r="B209" s="13"/>
      <c r="C209" s="13"/>
    </row>
    <row r="210" spans="2:3" x14ac:dyDescent="0.2">
      <c r="B210" s="13"/>
      <c r="C210" s="13"/>
    </row>
    <row r="211" spans="2:3" x14ac:dyDescent="0.2">
      <c r="B211" s="13"/>
      <c r="C211" s="13"/>
    </row>
    <row r="212" spans="2:3" x14ac:dyDescent="0.2">
      <c r="B212" s="13"/>
      <c r="C212" s="13"/>
    </row>
    <row r="213" spans="2:3" x14ac:dyDescent="0.2">
      <c r="B213" s="13"/>
      <c r="C213" s="13"/>
    </row>
    <row r="214" spans="2:3" x14ac:dyDescent="0.2">
      <c r="B214" s="13"/>
      <c r="C214" s="13"/>
    </row>
    <row r="215" spans="2:3" x14ac:dyDescent="0.2">
      <c r="B215" s="13"/>
      <c r="C215" s="13"/>
    </row>
    <row r="216" spans="2:3" x14ac:dyDescent="0.2">
      <c r="B216" s="13"/>
      <c r="C216" s="13"/>
    </row>
    <row r="217" spans="2:3" x14ac:dyDescent="0.2">
      <c r="B217" s="13"/>
      <c r="C217" s="13"/>
    </row>
    <row r="218" spans="2:3" x14ac:dyDescent="0.2">
      <c r="B218" s="13"/>
      <c r="C218" s="13"/>
    </row>
    <row r="219" spans="2:3" x14ac:dyDescent="0.2">
      <c r="B219" s="13"/>
      <c r="C219" s="13"/>
    </row>
    <row r="220" spans="2:3" x14ac:dyDescent="0.2">
      <c r="B220" s="13"/>
      <c r="C220" s="13"/>
    </row>
    <row r="221" spans="2:3" x14ac:dyDescent="0.2">
      <c r="B221" s="13"/>
      <c r="C221" s="13"/>
    </row>
    <row r="222" spans="2:3" x14ac:dyDescent="0.2">
      <c r="B222" s="13"/>
      <c r="C222" s="13"/>
    </row>
    <row r="223" spans="2:3" x14ac:dyDescent="0.2">
      <c r="B223" s="13"/>
      <c r="C223" s="13"/>
    </row>
    <row r="224" spans="2:3" x14ac:dyDescent="0.2">
      <c r="B224" s="13"/>
      <c r="C224" s="13"/>
    </row>
    <row r="225" spans="2:3" x14ac:dyDescent="0.2">
      <c r="B225" s="13"/>
      <c r="C225" s="13"/>
    </row>
    <row r="226" spans="2:3" x14ac:dyDescent="0.2">
      <c r="B226" s="13"/>
      <c r="C226" s="13"/>
    </row>
    <row r="227" spans="2:3" x14ac:dyDescent="0.2">
      <c r="B227" s="13"/>
      <c r="C227" s="13"/>
    </row>
    <row r="228" spans="2:3" x14ac:dyDescent="0.2">
      <c r="B228" s="13"/>
      <c r="C228" s="13"/>
    </row>
    <row r="229" spans="2:3" x14ac:dyDescent="0.2">
      <c r="B229" s="13"/>
      <c r="C229" s="13"/>
    </row>
    <row r="230" spans="2:3" x14ac:dyDescent="0.2">
      <c r="B230" s="13"/>
      <c r="C230" s="13"/>
    </row>
    <row r="231" spans="2:3" x14ac:dyDescent="0.2">
      <c r="B231" s="13"/>
      <c r="C231" s="13"/>
    </row>
    <row r="232" spans="2:3" x14ac:dyDescent="0.2">
      <c r="B232" s="13"/>
      <c r="C232" s="13"/>
    </row>
    <row r="233" spans="2:3" x14ac:dyDescent="0.2">
      <c r="B233" s="13"/>
      <c r="C233" s="13"/>
    </row>
    <row r="234" spans="2:3" x14ac:dyDescent="0.2">
      <c r="B234" s="13"/>
      <c r="C234" s="13"/>
    </row>
    <row r="235" spans="2:3" x14ac:dyDescent="0.2">
      <c r="B235" s="13"/>
      <c r="C235" s="13"/>
    </row>
    <row r="236" spans="2:3" x14ac:dyDescent="0.2">
      <c r="B236" s="13"/>
      <c r="C236" s="13"/>
    </row>
    <row r="237" spans="2:3" x14ac:dyDescent="0.2">
      <c r="B237" s="13"/>
      <c r="C237" s="13"/>
    </row>
    <row r="238" spans="2:3" x14ac:dyDescent="0.2">
      <c r="B238" s="13"/>
      <c r="C238" s="13"/>
    </row>
    <row r="239" spans="2:3" x14ac:dyDescent="0.2">
      <c r="B239" s="13"/>
      <c r="C239" s="13"/>
    </row>
    <row r="240" spans="2:3" x14ac:dyDescent="0.2">
      <c r="B240" s="13"/>
      <c r="C240" s="13"/>
    </row>
    <row r="241" spans="2:3" x14ac:dyDescent="0.2">
      <c r="B241" s="13"/>
      <c r="C241" s="13"/>
    </row>
    <row r="242" spans="2:3" x14ac:dyDescent="0.2">
      <c r="B242" s="13"/>
      <c r="C242" s="13"/>
    </row>
    <row r="243" spans="2:3" x14ac:dyDescent="0.2">
      <c r="B243" s="13"/>
      <c r="C243" s="13"/>
    </row>
    <row r="244" spans="2:3" x14ac:dyDescent="0.2">
      <c r="B244" s="13"/>
      <c r="C244" s="13"/>
    </row>
    <row r="245" spans="2:3" x14ac:dyDescent="0.2">
      <c r="B245" s="13"/>
      <c r="C245" s="13"/>
    </row>
    <row r="246" spans="2:3" x14ac:dyDescent="0.2">
      <c r="B246" s="13"/>
      <c r="C246" s="13"/>
    </row>
    <row r="247" spans="2:3" x14ac:dyDescent="0.2">
      <c r="B247" s="13"/>
      <c r="C247" s="13"/>
    </row>
    <row r="248" spans="2:3" x14ac:dyDescent="0.2">
      <c r="B248" s="13"/>
      <c r="C248" s="13"/>
    </row>
    <row r="249" spans="2:3" x14ac:dyDescent="0.2">
      <c r="B249" s="13"/>
      <c r="C249" s="13"/>
    </row>
    <row r="250" spans="2:3" x14ac:dyDescent="0.2">
      <c r="B250" s="13"/>
      <c r="C250" s="13"/>
    </row>
    <row r="251" spans="2:3" x14ac:dyDescent="0.2">
      <c r="B251" s="13"/>
      <c r="C251" s="13"/>
    </row>
    <row r="252" spans="2:3" x14ac:dyDescent="0.2">
      <c r="B252" s="13"/>
      <c r="C252" s="13"/>
    </row>
    <row r="253" spans="2:3" x14ac:dyDescent="0.2">
      <c r="B253" s="13"/>
      <c r="C253" s="13"/>
    </row>
    <row r="254" spans="2:3" x14ac:dyDescent="0.2">
      <c r="B254" s="13"/>
      <c r="C254" s="13"/>
    </row>
    <row r="255" spans="2:3" x14ac:dyDescent="0.2">
      <c r="B255" s="13"/>
      <c r="C255" s="13"/>
    </row>
    <row r="256" spans="2:3" x14ac:dyDescent="0.2">
      <c r="B256" s="13"/>
      <c r="C256" s="13"/>
    </row>
    <row r="257" spans="2:3" x14ac:dyDescent="0.2">
      <c r="B257" s="13"/>
      <c r="C257" s="13"/>
    </row>
    <row r="258" spans="2:3" x14ac:dyDescent="0.2">
      <c r="B258" s="13"/>
      <c r="C258" s="13"/>
    </row>
    <row r="259" spans="2:3" x14ac:dyDescent="0.2">
      <c r="B259" s="13"/>
      <c r="C259" s="13"/>
    </row>
    <row r="260" spans="2:3" x14ac:dyDescent="0.2">
      <c r="B260" s="13"/>
      <c r="C260" s="13"/>
    </row>
    <row r="261" spans="2:3" x14ac:dyDescent="0.2">
      <c r="B261" s="13"/>
      <c r="C261" s="13"/>
    </row>
    <row r="262" spans="2:3" x14ac:dyDescent="0.2">
      <c r="B262" s="13"/>
      <c r="C262" s="13"/>
    </row>
    <row r="263" spans="2:3" x14ac:dyDescent="0.2">
      <c r="B263" s="13"/>
      <c r="C263" s="13"/>
    </row>
    <row r="264" spans="2:3" x14ac:dyDescent="0.2">
      <c r="B264" s="13"/>
      <c r="C264" s="13"/>
    </row>
    <row r="265" spans="2:3" x14ac:dyDescent="0.2">
      <c r="B265" s="13"/>
      <c r="C265" s="13"/>
    </row>
    <row r="266" spans="2:3" x14ac:dyDescent="0.2">
      <c r="B266" s="13"/>
      <c r="C266" s="13"/>
    </row>
    <row r="267" spans="2:3" x14ac:dyDescent="0.2">
      <c r="B267" s="13"/>
      <c r="C267" s="13"/>
    </row>
    <row r="268" spans="2:3" x14ac:dyDescent="0.2">
      <c r="B268" s="13"/>
      <c r="C268" s="13"/>
    </row>
    <row r="269" spans="2:3" x14ac:dyDescent="0.2">
      <c r="B269" s="13"/>
      <c r="C269" s="13"/>
    </row>
    <row r="270" spans="2:3" x14ac:dyDescent="0.2">
      <c r="B270" s="13"/>
      <c r="C270" s="13"/>
    </row>
    <row r="271" spans="2:3" x14ac:dyDescent="0.2">
      <c r="B271" s="13"/>
      <c r="C271" s="13"/>
    </row>
    <row r="272" spans="2:3" x14ac:dyDescent="0.2">
      <c r="B272" s="13"/>
      <c r="C272" s="13"/>
    </row>
    <row r="273" spans="2:3" x14ac:dyDescent="0.2">
      <c r="B273" s="13"/>
      <c r="C273" s="13"/>
    </row>
    <row r="274" spans="2:3" x14ac:dyDescent="0.2">
      <c r="B274" s="13"/>
      <c r="C274" s="13"/>
    </row>
    <row r="275" spans="2:3" x14ac:dyDescent="0.2">
      <c r="B275" s="13"/>
      <c r="C275" s="13"/>
    </row>
    <row r="276" spans="2:3" x14ac:dyDescent="0.2">
      <c r="B276" s="13"/>
      <c r="C276" s="13"/>
    </row>
    <row r="277" spans="2:3" x14ac:dyDescent="0.2">
      <c r="B277" s="13"/>
      <c r="C277" s="13"/>
    </row>
    <row r="278" spans="2:3" x14ac:dyDescent="0.2">
      <c r="B278" s="13"/>
      <c r="C278" s="13"/>
    </row>
    <row r="279" spans="2:3" x14ac:dyDescent="0.2">
      <c r="B279" s="13"/>
      <c r="C279" s="13"/>
    </row>
    <row r="280" spans="2:3" x14ac:dyDescent="0.2">
      <c r="B280" s="13"/>
      <c r="C280" s="13"/>
    </row>
    <row r="281" spans="2:3" x14ac:dyDescent="0.2">
      <c r="B281" s="13"/>
      <c r="C281" s="13"/>
    </row>
    <row r="282" spans="2:3" x14ac:dyDescent="0.2">
      <c r="B282" s="13"/>
      <c r="C282" s="13"/>
    </row>
    <row r="283" spans="2:3" x14ac:dyDescent="0.2">
      <c r="B283" s="13"/>
      <c r="C283" s="13"/>
    </row>
    <row r="284" spans="2:3" x14ac:dyDescent="0.2">
      <c r="B284" s="13"/>
      <c r="C284" s="13"/>
    </row>
    <row r="285" spans="2:3" x14ac:dyDescent="0.2">
      <c r="B285" s="13"/>
      <c r="C285" s="13"/>
    </row>
    <row r="286" spans="2:3" x14ac:dyDescent="0.2">
      <c r="B286" s="13"/>
      <c r="C286" s="13"/>
    </row>
    <row r="287" spans="2:3" x14ac:dyDescent="0.2">
      <c r="B287" s="13"/>
      <c r="C287" s="13"/>
    </row>
    <row r="288" spans="2:3" x14ac:dyDescent="0.2">
      <c r="B288" s="13"/>
      <c r="C288" s="13"/>
    </row>
    <row r="289" spans="2:3" x14ac:dyDescent="0.2">
      <c r="B289" s="13"/>
      <c r="C289" s="13"/>
    </row>
    <row r="290" spans="2:3" x14ac:dyDescent="0.2">
      <c r="B290" s="13"/>
      <c r="C290" s="13"/>
    </row>
    <row r="291" spans="2:3" x14ac:dyDescent="0.2">
      <c r="B291" s="13"/>
      <c r="C291" s="13"/>
    </row>
    <row r="292" spans="2:3" x14ac:dyDescent="0.2">
      <c r="B292" s="13"/>
      <c r="C292" s="13"/>
    </row>
    <row r="293" spans="2:3" x14ac:dyDescent="0.2">
      <c r="B293" s="13"/>
      <c r="C293" s="13"/>
    </row>
    <row r="294" spans="2:3" x14ac:dyDescent="0.2">
      <c r="B294" s="13"/>
      <c r="C294" s="13"/>
    </row>
    <row r="295" spans="2:3" x14ac:dyDescent="0.2">
      <c r="B295" s="13"/>
      <c r="C295" s="13"/>
    </row>
    <row r="296" spans="2:3" x14ac:dyDescent="0.2">
      <c r="B296" s="13"/>
      <c r="C296" s="13"/>
    </row>
    <row r="297" spans="2:3" x14ac:dyDescent="0.2">
      <c r="B297" s="13"/>
      <c r="C297" s="13"/>
    </row>
    <row r="298" spans="2:3" x14ac:dyDescent="0.2">
      <c r="B298" s="13"/>
      <c r="C298" s="13"/>
    </row>
    <row r="299" spans="2:3" x14ac:dyDescent="0.2">
      <c r="B299" s="13"/>
      <c r="C299" s="13"/>
    </row>
    <row r="300" spans="2:3" x14ac:dyDescent="0.2">
      <c r="B300" s="13"/>
      <c r="C300" s="13"/>
    </row>
    <row r="301" spans="2:3" x14ac:dyDescent="0.2">
      <c r="B301" s="13"/>
      <c r="C301" s="13"/>
    </row>
    <row r="302" spans="2:3" x14ac:dyDescent="0.2">
      <c r="B302" s="13"/>
      <c r="C302" s="13"/>
    </row>
    <row r="303" spans="2:3" x14ac:dyDescent="0.2">
      <c r="B303" s="13"/>
      <c r="C303" s="13"/>
    </row>
    <row r="304" spans="2:3" x14ac:dyDescent="0.2">
      <c r="B304" s="13"/>
      <c r="C304" s="13"/>
    </row>
    <row r="305" spans="2:3" x14ac:dyDescent="0.2">
      <c r="B305" s="13"/>
      <c r="C305" s="13"/>
    </row>
    <row r="306" spans="2:3" x14ac:dyDescent="0.2">
      <c r="B306" s="13"/>
      <c r="C306" s="13"/>
    </row>
    <row r="307" spans="2:3" x14ac:dyDescent="0.2">
      <c r="B307" s="13"/>
      <c r="C307" s="13"/>
    </row>
    <row r="308" spans="2:3" x14ac:dyDescent="0.2">
      <c r="B308" s="13"/>
      <c r="C308" s="13"/>
    </row>
    <row r="309" spans="2:3" x14ac:dyDescent="0.2">
      <c r="B309" s="13"/>
      <c r="C309" s="13"/>
    </row>
    <row r="310" spans="2:3" x14ac:dyDescent="0.2">
      <c r="B310" s="13"/>
      <c r="C310" s="13"/>
    </row>
    <row r="311" spans="2:3" x14ac:dyDescent="0.2">
      <c r="B311" s="13"/>
      <c r="C311" s="13"/>
    </row>
    <row r="312" spans="2:3" x14ac:dyDescent="0.2">
      <c r="B312" s="13"/>
      <c r="C312" s="13"/>
    </row>
    <row r="313" spans="2:3" x14ac:dyDescent="0.2">
      <c r="B313" s="13"/>
      <c r="C313" s="13"/>
    </row>
    <row r="314" spans="2:3" x14ac:dyDescent="0.2">
      <c r="B314" s="13"/>
      <c r="C314" s="13"/>
    </row>
    <row r="315" spans="2:3" x14ac:dyDescent="0.2">
      <c r="B315" s="13"/>
      <c r="C315" s="13"/>
    </row>
    <row r="316" spans="2:3" x14ac:dyDescent="0.2">
      <c r="B316" s="13"/>
      <c r="C316" s="13"/>
    </row>
    <row r="317" spans="2:3" x14ac:dyDescent="0.2">
      <c r="B317" s="13"/>
      <c r="C317" s="13"/>
    </row>
    <row r="318" spans="2:3" x14ac:dyDescent="0.2">
      <c r="B318" s="13"/>
      <c r="C318" s="13"/>
    </row>
    <row r="319" spans="2:3" x14ac:dyDescent="0.2">
      <c r="B319" s="13"/>
      <c r="C319" s="13"/>
    </row>
    <row r="320" spans="2:3" x14ac:dyDescent="0.2">
      <c r="B320" s="13"/>
      <c r="C320" s="13"/>
    </row>
    <row r="321" spans="2:3" x14ac:dyDescent="0.2">
      <c r="B321" s="13"/>
      <c r="C321" s="13"/>
    </row>
    <row r="322" spans="2:3" x14ac:dyDescent="0.2">
      <c r="B322" s="13"/>
      <c r="C322" s="13"/>
    </row>
    <row r="323" spans="2:3" x14ac:dyDescent="0.2">
      <c r="B323" s="13"/>
      <c r="C323" s="13"/>
    </row>
    <row r="324" spans="2:3" x14ac:dyDescent="0.2">
      <c r="B324" s="13"/>
      <c r="C324" s="13"/>
    </row>
    <row r="325" spans="2:3" x14ac:dyDescent="0.2">
      <c r="B325" s="13"/>
      <c r="C325" s="13"/>
    </row>
    <row r="326" spans="2:3" x14ac:dyDescent="0.2">
      <c r="B326" s="13"/>
      <c r="C326" s="13"/>
    </row>
    <row r="327" spans="2:3" x14ac:dyDescent="0.2">
      <c r="B327" s="13"/>
      <c r="C327" s="13"/>
    </row>
    <row r="328" spans="2:3" x14ac:dyDescent="0.2">
      <c r="B328" s="13"/>
      <c r="C328" s="13"/>
    </row>
    <row r="329" spans="2:3" x14ac:dyDescent="0.2">
      <c r="B329" s="13"/>
      <c r="C329" s="13"/>
    </row>
    <row r="330" spans="2:3" x14ac:dyDescent="0.2">
      <c r="B330" s="13"/>
      <c r="C330" s="13"/>
    </row>
    <row r="331" spans="2:3" x14ac:dyDescent="0.2">
      <c r="B331" s="13"/>
      <c r="C331" s="13"/>
    </row>
    <row r="332" spans="2:3" x14ac:dyDescent="0.2">
      <c r="B332" s="13"/>
      <c r="C332" s="13"/>
    </row>
    <row r="333" spans="2:3" x14ac:dyDescent="0.2">
      <c r="B333" s="13"/>
      <c r="C333" s="13"/>
    </row>
    <row r="334" spans="2:3" x14ac:dyDescent="0.2">
      <c r="B334" s="13"/>
      <c r="C334" s="13"/>
    </row>
    <row r="335" spans="2:3" x14ac:dyDescent="0.2">
      <c r="B335" s="13"/>
      <c r="C335" s="13"/>
    </row>
    <row r="336" spans="2:3" x14ac:dyDescent="0.2">
      <c r="B336" s="13"/>
      <c r="C336" s="13"/>
    </row>
    <row r="337" spans="2:3" x14ac:dyDescent="0.2">
      <c r="B337" s="13"/>
      <c r="C337" s="13"/>
    </row>
    <row r="338" spans="2:3" x14ac:dyDescent="0.2">
      <c r="B338" s="13"/>
      <c r="C338" s="13"/>
    </row>
    <row r="339" spans="2:3" x14ac:dyDescent="0.2">
      <c r="B339" s="13"/>
      <c r="C339" s="13"/>
    </row>
    <row r="340" spans="2:3" x14ac:dyDescent="0.2">
      <c r="B340" s="13"/>
      <c r="C340" s="13"/>
    </row>
    <row r="341" spans="2:3" x14ac:dyDescent="0.2">
      <c r="B341" s="13"/>
      <c r="C341" s="13"/>
    </row>
    <row r="342" spans="2:3" x14ac:dyDescent="0.2">
      <c r="B342" s="13"/>
      <c r="C342" s="13"/>
    </row>
    <row r="343" spans="2:3" x14ac:dyDescent="0.2">
      <c r="B343" s="13"/>
      <c r="C343" s="13"/>
    </row>
    <row r="344" spans="2:3" x14ac:dyDescent="0.2">
      <c r="B344" s="13"/>
      <c r="C344" s="13"/>
    </row>
    <row r="345" spans="2:3" x14ac:dyDescent="0.2">
      <c r="B345" s="13"/>
      <c r="C345" s="13"/>
    </row>
    <row r="346" spans="2:3" x14ac:dyDescent="0.2">
      <c r="B346" s="13"/>
      <c r="C346" s="13"/>
    </row>
    <row r="347" spans="2:3" x14ac:dyDescent="0.2">
      <c r="B347" s="13"/>
      <c r="C347" s="13"/>
    </row>
    <row r="348" spans="2:3" x14ac:dyDescent="0.2">
      <c r="B348" s="13"/>
      <c r="C348" s="13"/>
    </row>
    <row r="349" spans="2:3" x14ac:dyDescent="0.2">
      <c r="B349" s="13"/>
      <c r="C349" s="13"/>
    </row>
    <row r="350" spans="2:3" x14ac:dyDescent="0.2">
      <c r="B350" s="13"/>
      <c r="C350" s="13"/>
    </row>
    <row r="351" spans="2:3" x14ac:dyDescent="0.2">
      <c r="B351" s="13"/>
      <c r="C351" s="13"/>
    </row>
    <row r="352" spans="2:3" x14ac:dyDescent="0.2">
      <c r="B352" s="13"/>
      <c r="C352" s="13"/>
    </row>
    <row r="353" spans="2:3" x14ac:dyDescent="0.2">
      <c r="B353" s="13"/>
      <c r="C353" s="13"/>
    </row>
    <row r="354" spans="2:3" x14ac:dyDescent="0.2">
      <c r="B354" s="13"/>
      <c r="C354" s="13"/>
    </row>
    <row r="355" spans="2:3" x14ac:dyDescent="0.2">
      <c r="B355" s="13"/>
      <c r="C355" s="13"/>
    </row>
    <row r="356" spans="2:3" x14ac:dyDescent="0.2">
      <c r="B356" s="13"/>
      <c r="C356" s="13"/>
    </row>
    <row r="357" spans="2:3" x14ac:dyDescent="0.2">
      <c r="B357" s="13"/>
      <c r="C357" s="13"/>
    </row>
    <row r="358" spans="2:3" x14ac:dyDescent="0.2">
      <c r="B358" s="13"/>
      <c r="C358" s="13"/>
    </row>
    <row r="359" spans="2:3" x14ac:dyDescent="0.2">
      <c r="B359" s="13"/>
      <c r="C359" s="13"/>
    </row>
    <row r="360" spans="2:3" x14ac:dyDescent="0.2">
      <c r="B360" s="13"/>
      <c r="C360" s="13"/>
    </row>
    <row r="361" spans="2:3" x14ac:dyDescent="0.2">
      <c r="B361" s="13"/>
      <c r="C361" s="13"/>
    </row>
    <row r="362" spans="2:3" x14ac:dyDescent="0.2">
      <c r="B362" s="13"/>
      <c r="C362" s="13"/>
    </row>
    <row r="363" spans="2:3" x14ac:dyDescent="0.2">
      <c r="B363" s="13"/>
      <c r="C363" s="13"/>
    </row>
    <row r="364" spans="2:3" x14ac:dyDescent="0.2">
      <c r="B364" s="13"/>
      <c r="C364" s="13"/>
    </row>
    <row r="365" spans="2:3" x14ac:dyDescent="0.2">
      <c r="B365" s="13"/>
      <c r="C365" s="13"/>
    </row>
    <row r="366" spans="2:3" x14ac:dyDescent="0.2">
      <c r="B366" s="13"/>
      <c r="C366" s="13"/>
    </row>
    <row r="367" spans="2:3" x14ac:dyDescent="0.2">
      <c r="B367" s="13"/>
      <c r="C367" s="13"/>
    </row>
    <row r="368" spans="2:3" x14ac:dyDescent="0.2">
      <c r="B368" s="13"/>
      <c r="C368" s="13"/>
    </row>
    <row r="369" spans="2:3" x14ac:dyDescent="0.2">
      <c r="B369" s="13"/>
      <c r="C369" s="13"/>
    </row>
    <row r="370" spans="2:3" x14ac:dyDescent="0.2">
      <c r="B370" s="13"/>
      <c r="C370" s="13"/>
    </row>
    <row r="371" spans="2:3" x14ac:dyDescent="0.2">
      <c r="B371" s="13"/>
      <c r="C371" s="13"/>
    </row>
    <row r="372" spans="2:3" x14ac:dyDescent="0.2">
      <c r="B372" s="13"/>
      <c r="C372" s="13"/>
    </row>
    <row r="373" spans="2:3" x14ac:dyDescent="0.2">
      <c r="B373" s="13"/>
      <c r="C373" s="13"/>
    </row>
    <row r="374" spans="2:3" x14ac:dyDescent="0.2">
      <c r="B374" s="13"/>
      <c r="C374" s="13"/>
    </row>
    <row r="375" spans="2:3" x14ac:dyDescent="0.2">
      <c r="B375" s="13"/>
      <c r="C375" s="13"/>
    </row>
    <row r="376" spans="2:3" x14ac:dyDescent="0.2">
      <c r="B376" s="13"/>
      <c r="C376" s="13"/>
    </row>
    <row r="377" spans="2:3" x14ac:dyDescent="0.2">
      <c r="B377" s="13"/>
      <c r="C377" s="13"/>
    </row>
    <row r="378" spans="2:3" x14ac:dyDescent="0.2">
      <c r="B378" s="13"/>
      <c r="C378" s="13"/>
    </row>
    <row r="379" spans="2:3" x14ac:dyDescent="0.2">
      <c r="B379" s="13"/>
      <c r="C379" s="13"/>
    </row>
    <row r="380" spans="2:3" x14ac:dyDescent="0.2">
      <c r="B380" s="13"/>
      <c r="C380" s="13"/>
    </row>
    <row r="381" spans="2:3" x14ac:dyDescent="0.2">
      <c r="B381" s="13"/>
      <c r="C381" s="13"/>
    </row>
    <row r="382" spans="2:3" x14ac:dyDescent="0.2">
      <c r="B382" s="13"/>
      <c r="C382" s="13"/>
    </row>
    <row r="383" spans="2:3" x14ac:dyDescent="0.2">
      <c r="B383" s="13"/>
      <c r="C383" s="13"/>
    </row>
    <row r="384" spans="2:3" x14ac:dyDescent="0.2">
      <c r="B384" s="13"/>
      <c r="C384" s="13"/>
    </row>
    <row r="385" spans="2:3" x14ac:dyDescent="0.2">
      <c r="B385" s="13"/>
      <c r="C385" s="13"/>
    </row>
    <row r="386" spans="2:3" x14ac:dyDescent="0.2">
      <c r="B386" s="13"/>
      <c r="C386" s="13"/>
    </row>
    <row r="387" spans="2:3" x14ac:dyDescent="0.2">
      <c r="B387" s="13"/>
      <c r="C387" s="13"/>
    </row>
    <row r="388" spans="2:3" x14ac:dyDescent="0.2">
      <c r="B388" s="13"/>
      <c r="C388" s="13"/>
    </row>
    <row r="389" spans="2:3" x14ac:dyDescent="0.2">
      <c r="B389" s="13"/>
      <c r="C389" s="13"/>
    </row>
    <row r="390" spans="2:3" x14ac:dyDescent="0.2">
      <c r="B390" s="13"/>
      <c r="C390" s="13"/>
    </row>
    <row r="391" spans="2:3" x14ac:dyDescent="0.2">
      <c r="B391" s="13"/>
      <c r="C391" s="13"/>
    </row>
    <row r="392" spans="2:3" x14ac:dyDescent="0.2">
      <c r="B392" s="13"/>
      <c r="C392" s="13"/>
    </row>
    <row r="393" spans="2:3" x14ac:dyDescent="0.2">
      <c r="B393" s="13"/>
      <c r="C393" s="13"/>
    </row>
    <row r="394" spans="2:3" x14ac:dyDescent="0.2">
      <c r="B394" s="13"/>
      <c r="C394" s="13"/>
    </row>
    <row r="395" spans="2:3" x14ac:dyDescent="0.2">
      <c r="B395" s="13"/>
      <c r="C395" s="13"/>
    </row>
    <row r="396" spans="2:3" x14ac:dyDescent="0.2">
      <c r="B396" s="13"/>
      <c r="C396" s="13"/>
    </row>
    <row r="397" spans="2:3" x14ac:dyDescent="0.2">
      <c r="B397" s="13"/>
      <c r="C397" s="13"/>
    </row>
    <row r="398" spans="2:3" x14ac:dyDescent="0.2">
      <c r="B398" s="13"/>
      <c r="C398" s="13"/>
    </row>
    <row r="399" spans="2:3" x14ac:dyDescent="0.2">
      <c r="B399" s="13"/>
      <c r="C399" s="13"/>
    </row>
    <row r="400" spans="2:3" x14ac:dyDescent="0.2">
      <c r="B400" s="13"/>
      <c r="C400" s="13"/>
    </row>
    <row r="401" spans="2:3" x14ac:dyDescent="0.2">
      <c r="B401" s="13"/>
      <c r="C401" s="13"/>
    </row>
    <row r="402" spans="2:3" x14ac:dyDescent="0.2">
      <c r="B402" s="13"/>
      <c r="C402" s="13"/>
    </row>
    <row r="403" spans="2:3" x14ac:dyDescent="0.2">
      <c r="B403" s="13"/>
      <c r="C403" s="13"/>
    </row>
    <row r="404" spans="2:3" x14ac:dyDescent="0.2">
      <c r="B404" s="13"/>
      <c r="C404" s="13"/>
    </row>
    <row r="405" spans="2:3" x14ac:dyDescent="0.2">
      <c r="B405" s="13"/>
      <c r="C405" s="13"/>
    </row>
    <row r="406" spans="2:3" x14ac:dyDescent="0.2">
      <c r="B406" s="13"/>
      <c r="C406" s="13"/>
    </row>
    <row r="407" spans="2:3" x14ac:dyDescent="0.2">
      <c r="B407" s="13"/>
      <c r="C407" s="13"/>
    </row>
    <row r="408" spans="2:3" x14ac:dyDescent="0.2">
      <c r="B408" s="13"/>
      <c r="C408" s="13"/>
    </row>
    <row r="409" spans="2:3" x14ac:dyDescent="0.2">
      <c r="B409" s="13"/>
      <c r="C409" s="13"/>
    </row>
    <row r="410" spans="2:3" x14ac:dyDescent="0.2">
      <c r="B410" s="13"/>
      <c r="C410" s="13"/>
    </row>
    <row r="411" spans="2:3" x14ac:dyDescent="0.2">
      <c r="B411" s="13"/>
      <c r="C411" s="13"/>
    </row>
    <row r="412" spans="2:3" x14ac:dyDescent="0.2">
      <c r="B412" s="13"/>
      <c r="C412" s="13"/>
    </row>
    <row r="413" spans="2:3" x14ac:dyDescent="0.2">
      <c r="B413" s="13"/>
      <c r="C413" s="13"/>
    </row>
    <row r="414" spans="2:3" x14ac:dyDescent="0.2">
      <c r="B414" s="13"/>
      <c r="C414" s="13"/>
    </row>
    <row r="415" spans="2:3" x14ac:dyDescent="0.2">
      <c r="B415" s="13"/>
      <c r="C415" s="13"/>
    </row>
    <row r="416" spans="2:3" x14ac:dyDescent="0.2">
      <c r="B416" s="13"/>
      <c r="C416" s="13"/>
    </row>
    <row r="417" spans="2:3" x14ac:dyDescent="0.2">
      <c r="B417" s="13"/>
      <c r="C417" s="13"/>
    </row>
    <row r="418" spans="2:3" x14ac:dyDescent="0.2">
      <c r="B418" s="13"/>
      <c r="C418" s="13"/>
    </row>
    <row r="419" spans="2:3" x14ac:dyDescent="0.2">
      <c r="B419" s="13"/>
      <c r="C419" s="13"/>
    </row>
    <row r="420" spans="2:3" x14ac:dyDescent="0.2">
      <c r="B420" s="13"/>
      <c r="C420" s="13"/>
    </row>
    <row r="421" spans="2:3" x14ac:dyDescent="0.2">
      <c r="B421" s="13"/>
      <c r="C421" s="13"/>
    </row>
    <row r="422" spans="2:3" x14ac:dyDescent="0.2">
      <c r="B422" s="13"/>
      <c r="C422" s="13"/>
    </row>
    <row r="423" spans="2:3" x14ac:dyDescent="0.2">
      <c r="B423" s="13"/>
      <c r="C423" s="13"/>
    </row>
    <row r="424" spans="2:3" x14ac:dyDescent="0.2">
      <c r="B424" s="13"/>
      <c r="C424" s="13"/>
    </row>
    <row r="425" spans="2:3" x14ac:dyDescent="0.2">
      <c r="B425" s="13"/>
      <c r="C425" s="13"/>
    </row>
    <row r="426" spans="2:3" x14ac:dyDescent="0.2">
      <c r="B426" s="13"/>
      <c r="C426" s="13"/>
    </row>
    <row r="427" spans="2:3" x14ac:dyDescent="0.2">
      <c r="B427" s="13"/>
      <c r="C427" s="13"/>
    </row>
    <row r="428" spans="2:3" x14ac:dyDescent="0.2">
      <c r="B428" s="13"/>
      <c r="C428" s="13"/>
    </row>
    <row r="429" spans="2:3" x14ac:dyDescent="0.2">
      <c r="B429" s="13"/>
      <c r="C429" s="13"/>
    </row>
    <row r="430" spans="2:3" x14ac:dyDescent="0.2">
      <c r="B430" s="13"/>
      <c r="C430" s="13"/>
    </row>
    <row r="431" spans="2:3" x14ac:dyDescent="0.2">
      <c r="B431" s="13"/>
      <c r="C431" s="13"/>
    </row>
    <row r="432" spans="2:3" x14ac:dyDescent="0.2">
      <c r="B432" s="13"/>
      <c r="C432" s="13"/>
    </row>
    <row r="433" spans="2:3" x14ac:dyDescent="0.2">
      <c r="B433" s="13"/>
      <c r="C433" s="13"/>
    </row>
    <row r="434" spans="2:3" x14ac:dyDescent="0.2">
      <c r="B434" s="13"/>
      <c r="C434" s="13"/>
    </row>
    <row r="435" spans="2:3" x14ac:dyDescent="0.2">
      <c r="B435" s="13"/>
      <c r="C435" s="13"/>
    </row>
    <row r="436" spans="2:3" x14ac:dyDescent="0.2">
      <c r="B436" s="13"/>
      <c r="C436" s="13"/>
    </row>
    <row r="437" spans="2:3" x14ac:dyDescent="0.2">
      <c r="B437" s="13"/>
      <c r="C437" s="13"/>
    </row>
    <row r="438" spans="2:3" x14ac:dyDescent="0.2">
      <c r="B438" s="13"/>
      <c r="C438" s="13"/>
    </row>
    <row r="439" spans="2:3" x14ac:dyDescent="0.2">
      <c r="B439" s="13"/>
      <c r="C439" s="13"/>
    </row>
    <row r="440" spans="2:3" x14ac:dyDescent="0.2">
      <c r="B440" s="13"/>
      <c r="C440" s="13"/>
    </row>
    <row r="441" spans="2:3" x14ac:dyDescent="0.2">
      <c r="B441" s="13"/>
      <c r="C441" s="13"/>
    </row>
    <row r="442" spans="2:3" x14ac:dyDescent="0.2">
      <c r="B442" s="13"/>
      <c r="C442" s="13"/>
    </row>
    <row r="443" spans="2:3" x14ac:dyDescent="0.2">
      <c r="B443" s="13"/>
      <c r="C443" s="13"/>
    </row>
    <row r="444" spans="2:3" x14ac:dyDescent="0.2">
      <c r="B444" s="13"/>
      <c r="C444" s="13"/>
    </row>
    <row r="445" spans="2:3" x14ac:dyDescent="0.2">
      <c r="B445" s="13"/>
      <c r="C445" s="13"/>
    </row>
    <row r="446" spans="2:3" x14ac:dyDescent="0.2">
      <c r="B446" s="13"/>
      <c r="C446" s="13"/>
    </row>
    <row r="447" spans="2:3" x14ac:dyDescent="0.2">
      <c r="B447" s="13"/>
      <c r="C447" s="13"/>
    </row>
    <row r="448" spans="2:3" x14ac:dyDescent="0.2">
      <c r="B448" s="13"/>
      <c r="C448" s="13"/>
    </row>
    <row r="449" spans="2:3" x14ac:dyDescent="0.2">
      <c r="B449" s="13"/>
      <c r="C449" s="13"/>
    </row>
    <row r="450" spans="2:3" x14ac:dyDescent="0.2">
      <c r="B450" s="13"/>
      <c r="C450" s="13"/>
    </row>
    <row r="451" spans="2:3" x14ac:dyDescent="0.2">
      <c r="B451" s="13"/>
      <c r="C451" s="13"/>
    </row>
    <row r="452" spans="2:3" x14ac:dyDescent="0.2">
      <c r="B452" s="13"/>
      <c r="C452" s="13"/>
    </row>
    <row r="453" spans="2:3" x14ac:dyDescent="0.2">
      <c r="B453" s="13"/>
      <c r="C453" s="13"/>
    </row>
    <row r="454" spans="2:3" x14ac:dyDescent="0.2">
      <c r="B454" s="13"/>
      <c r="C454" s="13"/>
    </row>
    <row r="455" spans="2:3" x14ac:dyDescent="0.2">
      <c r="B455" s="13"/>
      <c r="C455" s="13"/>
    </row>
    <row r="456" spans="2:3" x14ac:dyDescent="0.2">
      <c r="B456" s="13"/>
      <c r="C456" s="13"/>
    </row>
    <row r="457" spans="2:3" x14ac:dyDescent="0.2">
      <c r="B457" s="13"/>
      <c r="C457" s="13"/>
    </row>
    <row r="458" spans="2:3" x14ac:dyDescent="0.2">
      <c r="B458" s="13"/>
      <c r="C458" s="13"/>
    </row>
    <row r="459" spans="2:3" x14ac:dyDescent="0.2">
      <c r="B459" s="13"/>
      <c r="C459" s="13"/>
    </row>
    <row r="460" spans="2:3" x14ac:dyDescent="0.2">
      <c r="B460" s="13"/>
      <c r="C460" s="13"/>
    </row>
    <row r="461" spans="2:3" x14ac:dyDescent="0.2">
      <c r="B461" s="13"/>
      <c r="C461" s="13"/>
    </row>
    <row r="462" spans="2:3" x14ac:dyDescent="0.2">
      <c r="B462" s="13"/>
      <c r="C462" s="13"/>
    </row>
    <row r="463" spans="2:3" x14ac:dyDescent="0.2">
      <c r="B463" s="13"/>
      <c r="C463" s="13"/>
    </row>
    <row r="464" spans="2:3" x14ac:dyDescent="0.2">
      <c r="B464" s="13"/>
      <c r="C464" s="13"/>
    </row>
    <row r="465" spans="2:3" x14ac:dyDescent="0.2">
      <c r="B465" s="13"/>
      <c r="C465" s="13"/>
    </row>
    <row r="466" spans="2:3" x14ac:dyDescent="0.2">
      <c r="B466" s="13"/>
      <c r="C466" s="13"/>
    </row>
    <row r="467" spans="2:3" x14ac:dyDescent="0.2">
      <c r="B467" s="13"/>
      <c r="C467" s="13"/>
    </row>
    <row r="468" spans="2:3" x14ac:dyDescent="0.2">
      <c r="B468" s="13"/>
      <c r="C468" s="13"/>
    </row>
    <row r="469" spans="2:3" x14ac:dyDescent="0.2">
      <c r="B469" s="13"/>
      <c r="C469" s="13"/>
    </row>
    <row r="470" spans="2:3" x14ac:dyDescent="0.2">
      <c r="B470" s="13"/>
      <c r="C470" s="13"/>
    </row>
    <row r="471" spans="2:3" x14ac:dyDescent="0.2">
      <c r="B471" s="13"/>
      <c r="C471" s="13"/>
    </row>
    <row r="472" spans="2:3" x14ac:dyDescent="0.2">
      <c r="B472" s="13"/>
      <c r="C472" s="13"/>
    </row>
    <row r="473" spans="2:3" x14ac:dyDescent="0.2">
      <c r="B473" s="13"/>
      <c r="C473" s="13"/>
    </row>
    <row r="474" spans="2:3" x14ac:dyDescent="0.2">
      <c r="B474" s="13"/>
      <c r="C474" s="13"/>
    </row>
    <row r="475" spans="2:3" x14ac:dyDescent="0.2">
      <c r="B475" s="13"/>
      <c r="C475" s="13"/>
    </row>
    <row r="476" spans="2:3" x14ac:dyDescent="0.2">
      <c r="B476" s="13"/>
      <c r="C476" s="13"/>
    </row>
    <row r="477" spans="2:3" x14ac:dyDescent="0.2">
      <c r="B477" s="13"/>
      <c r="C477" s="13"/>
    </row>
    <row r="478" spans="2:3" x14ac:dyDescent="0.2">
      <c r="B478" s="13"/>
      <c r="C478" s="13"/>
    </row>
    <row r="479" spans="2:3" x14ac:dyDescent="0.2">
      <c r="B479" s="13"/>
      <c r="C479" s="13"/>
    </row>
    <row r="480" spans="2:3" x14ac:dyDescent="0.2">
      <c r="B480" s="13"/>
      <c r="C480" s="13"/>
    </row>
    <row r="481" spans="2:3" x14ac:dyDescent="0.2">
      <c r="B481" s="13"/>
      <c r="C481" s="13"/>
    </row>
    <row r="482" spans="2:3" x14ac:dyDescent="0.2">
      <c r="B482" s="13"/>
      <c r="C482" s="13"/>
    </row>
    <row r="483" spans="2:3" x14ac:dyDescent="0.2">
      <c r="B483" s="13"/>
      <c r="C483" s="13"/>
    </row>
    <row r="484" spans="2:3" x14ac:dyDescent="0.2">
      <c r="B484" s="13"/>
      <c r="C484" s="13"/>
    </row>
    <row r="485" spans="2:3" x14ac:dyDescent="0.2">
      <c r="B485" s="13"/>
      <c r="C485" s="13"/>
    </row>
    <row r="486" spans="2:3" x14ac:dyDescent="0.2">
      <c r="B486" s="13"/>
      <c r="C486" s="13"/>
    </row>
    <row r="487" spans="2:3" x14ac:dyDescent="0.2">
      <c r="B487" s="13"/>
      <c r="C487" s="13"/>
    </row>
    <row r="488" spans="2:3" x14ac:dyDescent="0.2">
      <c r="B488" s="13"/>
      <c r="C488" s="13"/>
    </row>
    <row r="489" spans="2:3" x14ac:dyDescent="0.2">
      <c r="B489" s="13"/>
      <c r="C489" s="13"/>
    </row>
    <row r="490" spans="2:3" x14ac:dyDescent="0.2">
      <c r="B490" s="13"/>
      <c r="C490" s="13"/>
    </row>
    <row r="491" spans="2:3" x14ac:dyDescent="0.2">
      <c r="B491" s="13"/>
      <c r="C491" s="13"/>
    </row>
    <row r="492" spans="2:3" x14ac:dyDescent="0.2">
      <c r="B492" s="13"/>
      <c r="C492" s="13"/>
    </row>
    <row r="493" spans="2:3" x14ac:dyDescent="0.2">
      <c r="B493" s="13"/>
      <c r="C493" s="13"/>
    </row>
    <row r="494" spans="2:3" x14ac:dyDescent="0.2">
      <c r="B494" s="13"/>
      <c r="C494" s="13"/>
    </row>
    <row r="495" spans="2:3" x14ac:dyDescent="0.2">
      <c r="B495" s="13"/>
      <c r="C495" s="13"/>
    </row>
    <row r="496" spans="2:3" x14ac:dyDescent="0.2">
      <c r="B496" s="13"/>
      <c r="C496" s="13"/>
    </row>
    <row r="497" spans="2:3" x14ac:dyDescent="0.2">
      <c r="B497" s="13"/>
      <c r="C497" s="13"/>
    </row>
    <row r="498" spans="2:3" x14ac:dyDescent="0.2">
      <c r="B498" s="13"/>
      <c r="C498" s="13"/>
    </row>
    <row r="499" spans="2:3" x14ac:dyDescent="0.2">
      <c r="B499" s="13"/>
      <c r="C499" s="13"/>
    </row>
    <row r="500" spans="2:3" x14ac:dyDescent="0.2">
      <c r="B500" s="13"/>
      <c r="C500" s="13"/>
    </row>
    <row r="501" spans="2:3" x14ac:dyDescent="0.2">
      <c r="B501" s="13"/>
      <c r="C501" s="13"/>
    </row>
    <row r="502" spans="2:3" x14ac:dyDescent="0.2">
      <c r="B502" s="13"/>
      <c r="C502" s="13"/>
    </row>
    <row r="503" spans="2:3" x14ac:dyDescent="0.2">
      <c r="B503" s="13"/>
      <c r="C503" s="13"/>
    </row>
    <row r="504" spans="2:3" x14ac:dyDescent="0.2">
      <c r="B504" s="13"/>
      <c r="C504" s="13"/>
    </row>
    <row r="505" spans="2:3" x14ac:dyDescent="0.2">
      <c r="B505" s="13"/>
      <c r="C505" s="13"/>
    </row>
    <row r="506" spans="2:3" x14ac:dyDescent="0.2">
      <c r="B506" s="13"/>
      <c r="C506" s="13"/>
    </row>
    <row r="507" spans="2:3" x14ac:dyDescent="0.2">
      <c r="B507" s="13"/>
      <c r="C507" s="13"/>
    </row>
    <row r="508" spans="2:3" x14ac:dyDescent="0.2">
      <c r="B508" s="13"/>
      <c r="C508" s="13"/>
    </row>
    <row r="509" spans="2:3" x14ac:dyDescent="0.2">
      <c r="B509" s="13"/>
      <c r="C509" s="13"/>
    </row>
    <row r="510" spans="2:3" x14ac:dyDescent="0.2">
      <c r="B510" s="13"/>
      <c r="C510" s="13"/>
    </row>
    <row r="511" spans="2:3" x14ac:dyDescent="0.2">
      <c r="B511" s="13"/>
      <c r="C511" s="13"/>
    </row>
    <row r="512" spans="2:3" x14ac:dyDescent="0.2">
      <c r="B512" s="13"/>
      <c r="C512" s="13"/>
    </row>
    <row r="513" spans="2:3" x14ac:dyDescent="0.2">
      <c r="B513" s="13"/>
      <c r="C513" s="13"/>
    </row>
    <row r="514" spans="2:3" x14ac:dyDescent="0.2">
      <c r="B514" s="13"/>
      <c r="C514" s="13"/>
    </row>
    <row r="515" spans="2:3" x14ac:dyDescent="0.2">
      <c r="B515" s="13"/>
      <c r="C515" s="13"/>
    </row>
    <row r="516" spans="2:3" x14ac:dyDescent="0.2">
      <c r="B516" s="13"/>
      <c r="C516" s="13"/>
    </row>
    <row r="517" spans="2:3" x14ac:dyDescent="0.2">
      <c r="B517" s="13"/>
      <c r="C517" s="13"/>
    </row>
    <row r="518" spans="2:3" x14ac:dyDescent="0.2">
      <c r="B518" s="13"/>
      <c r="C518" s="13"/>
    </row>
    <row r="519" spans="2:3" x14ac:dyDescent="0.2">
      <c r="B519" s="13"/>
      <c r="C519" s="13"/>
    </row>
    <row r="520" spans="2:3" x14ac:dyDescent="0.2">
      <c r="B520" s="13"/>
      <c r="C520" s="13"/>
    </row>
    <row r="521" spans="2:3" x14ac:dyDescent="0.2">
      <c r="B521" s="13"/>
      <c r="C521" s="13"/>
    </row>
    <row r="522" spans="2:3" x14ac:dyDescent="0.2">
      <c r="B522" s="13"/>
      <c r="C522" s="13"/>
    </row>
    <row r="523" spans="2:3" x14ac:dyDescent="0.2">
      <c r="B523" s="13"/>
      <c r="C523" s="13"/>
    </row>
    <row r="524" spans="2:3" x14ac:dyDescent="0.2">
      <c r="B524" s="13"/>
      <c r="C524" s="13"/>
    </row>
    <row r="525" spans="2:3" x14ac:dyDescent="0.2">
      <c r="B525" s="13"/>
      <c r="C525" s="13"/>
    </row>
    <row r="526" spans="2:3" x14ac:dyDescent="0.2">
      <c r="B526" s="13"/>
      <c r="C526" s="13"/>
    </row>
    <row r="527" spans="2:3" x14ac:dyDescent="0.2">
      <c r="B527" s="13"/>
      <c r="C527" s="13"/>
    </row>
    <row r="528" spans="2:3" x14ac:dyDescent="0.2">
      <c r="B528" s="13"/>
      <c r="C528" s="13"/>
    </row>
    <row r="529" spans="2:3" x14ac:dyDescent="0.2">
      <c r="B529" s="13"/>
      <c r="C529" s="13"/>
    </row>
    <row r="530" spans="2:3" x14ac:dyDescent="0.2">
      <c r="B530" s="13"/>
      <c r="C530" s="13"/>
    </row>
    <row r="531" spans="2:3" x14ac:dyDescent="0.2">
      <c r="B531" s="13"/>
      <c r="C531" s="13"/>
    </row>
    <row r="532" spans="2:3" x14ac:dyDescent="0.2">
      <c r="B532" s="13"/>
      <c r="C532" s="13"/>
    </row>
    <row r="533" spans="2:3" x14ac:dyDescent="0.2">
      <c r="B533" s="13"/>
      <c r="C533" s="13"/>
    </row>
    <row r="534" spans="2:3" x14ac:dyDescent="0.2">
      <c r="B534" s="13"/>
      <c r="C534" s="13"/>
    </row>
    <row r="535" spans="2:3" x14ac:dyDescent="0.2">
      <c r="B535" s="13"/>
      <c r="C535" s="13"/>
    </row>
    <row r="536" spans="2:3" x14ac:dyDescent="0.2">
      <c r="B536" s="13"/>
      <c r="C536" s="13"/>
    </row>
    <row r="537" spans="2:3" x14ac:dyDescent="0.2">
      <c r="B537" s="13"/>
      <c r="C537" s="13"/>
    </row>
    <row r="538" spans="2:3" x14ac:dyDescent="0.2">
      <c r="B538" s="13"/>
      <c r="C538" s="13"/>
    </row>
    <row r="539" spans="2:3" x14ac:dyDescent="0.2">
      <c r="B539" s="13"/>
      <c r="C539" s="13"/>
    </row>
    <row r="540" spans="2:3" x14ac:dyDescent="0.2">
      <c r="B540" s="13"/>
      <c r="C540" s="13"/>
    </row>
    <row r="541" spans="2:3" x14ac:dyDescent="0.2">
      <c r="B541" s="13"/>
      <c r="C541" s="13"/>
    </row>
    <row r="542" spans="2:3" x14ac:dyDescent="0.2">
      <c r="B542" s="13"/>
      <c r="C542" s="13"/>
    </row>
    <row r="543" spans="2:3" x14ac:dyDescent="0.2">
      <c r="B543" s="13"/>
      <c r="C543" s="13"/>
    </row>
    <row r="544" spans="2:3" x14ac:dyDescent="0.2">
      <c r="B544" s="13"/>
      <c r="C544" s="13"/>
    </row>
    <row r="545" spans="2:3" x14ac:dyDescent="0.2">
      <c r="B545" s="13"/>
      <c r="C545" s="13"/>
    </row>
    <row r="546" spans="2:3" x14ac:dyDescent="0.2">
      <c r="B546" s="13"/>
      <c r="C546" s="13"/>
    </row>
    <row r="547" spans="2:3" x14ac:dyDescent="0.2">
      <c r="B547" s="13"/>
      <c r="C547" s="13"/>
    </row>
    <row r="548" spans="2:3" x14ac:dyDescent="0.2">
      <c r="B548" s="13"/>
      <c r="C548" s="13"/>
    </row>
    <row r="549" spans="2:3" x14ac:dyDescent="0.2">
      <c r="B549" s="13"/>
      <c r="C549" s="13"/>
    </row>
    <row r="550" spans="2:3" x14ac:dyDescent="0.2">
      <c r="B550" s="13"/>
      <c r="C550" s="13"/>
    </row>
    <row r="551" spans="2:3" x14ac:dyDescent="0.2">
      <c r="B551" s="13"/>
      <c r="C551" s="13"/>
    </row>
    <row r="552" spans="2:3" x14ac:dyDescent="0.2">
      <c r="B552" s="13"/>
      <c r="C552" s="13"/>
    </row>
    <row r="553" spans="2:3" x14ac:dyDescent="0.2">
      <c r="B553" s="13"/>
      <c r="C553" s="13"/>
    </row>
    <row r="554" spans="2:3" x14ac:dyDescent="0.2">
      <c r="B554" s="13"/>
      <c r="C554" s="13"/>
    </row>
    <row r="555" spans="2:3" x14ac:dyDescent="0.2">
      <c r="B555" s="13"/>
      <c r="C555" s="13"/>
    </row>
    <row r="556" spans="2:3" x14ac:dyDescent="0.2">
      <c r="B556" s="13"/>
      <c r="C556" s="13"/>
    </row>
    <row r="557" spans="2:3" x14ac:dyDescent="0.2">
      <c r="B557" s="13"/>
      <c r="C557" s="13"/>
    </row>
    <row r="558" spans="2:3" x14ac:dyDescent="0.2">
      <c r="B558" s="13"/>
      <c r="C558" s="13"/>
    </row>
    <row r="559" spans="2:3" x14ac:dyDescent="0.2">
      <c r="B559" s="13"/>
      <c r="C559" s="13"/>
    </row>
    <row r="560" spans="2:3" x14ac:dyDescent="0.2">
      <c r="B560" s="13"/>
      <c r="C560" s="13"/>
    </row>
    <row r="561" spans="2:3" x14ac:dyDescent="0.2">
      <c r="B561" s="13"/>
      <c r="C561" s="13"/>
    </row>
    <row r="562" spans="2:3" x14ac:dyDescent="0.2">
      <c r="B562" s="13"/>
      <c r="C562" s="13"/>
    </row>
    <row r="563" spans="2:3" x14ac:dyDescent="0.2">
      <c r="B563" s="13"/>
      <c r="C563" s="13"/>
    </row>
    <row r="564" spans="2:3" x14ac:dyDescent="0.2">
      <c r="B564" s="13"/>
      <c r="C564" s="13"/>
    </row>
    <row r="565" spans="2:3" x14ac:dyDescent="0.2">
      <c r="B565" s="13"/>
      <c r="C565" s="13"/>
    </row>
    <row r="566" spans="2:3" x14ac:dyDescent="0.2">
      <c r="B566" s="13"/>
      <c r="C566" s="13"/>
    </row>
    <row r="567" spans="2:3" x14ac:dyDescent="0.2">
      <c r="B567" s="13"/>
      <c r="C567" s="13"/>
    </row>
    <row r="568" spans="2:3" x14ac:dyDescent="0.2">
      <c r="B568" s="13"/>
      <c r="C568" s="13"/>
    </row>
    <row r="569" spans="2:3" x14ac:dyDescent="0.2">
      <c r="B569" s="13"/>
      <c r="C569" s="13"/>
    </row>
    <row r="570" spans="2:3" x14ac:dyDescent="0.2">
      <c r="B570" s="13"/>
      <c r="C570" s="13"/>
    </row>
    <row r="571" spans="2:3" x14ac:dyDescent="0.2">
      <c r="B571" s="13"/>
      <c r="C571" s="13"/>
    </row>
    <row r="572" spans="2:3" x14ac:dyDescent="0.2">
      <c r="B572" s="13"/>
      <c r="C572" s="13"/>
    </row>
    <row r="573" spans="2:3" x14ac:dyDescent="0.2">
      <c r="B573" s="13"/>
      <c r="C573" s="13"/>
    </row>
    <row r="574" spans="2:3" x14ac:dyDescent="0.2">
      <c r="B574" s="13"/>
      <c r="C574" s="13"/>
    </row>
    <row r="575" spans="2:3" x14ac:dyDescent="0.2">
      <c r="B575" s="13"/>
      <c r="C575" s="13"/>
    </row>
    <row r="576" spans="2:3" x14ac:dyDescent="0.2">
      <c r="B576" s="13"/>
      <c r="C576" s="13"/>
    </row>
    <row r="577" spans="2:3" x14ac:dyDescent="0.2">
      <c r="B577" s="13"/>
      <c r="C577" s="13"/>
    </row>
    <row r="578" spans="2:3" x14ac:dyDescent="0.2">
      <c r="B578" s="13"/>
      <c r="C578" s="13"/>
    </row>
    <row r="579" spans="2:3" x14ac:dyDescent="0.2">
      <c r="B579" s="13"/>
      <c r="C579" s="13"/>
    </row>
    <row r="580" spans="2:3" x14ac:dyDescent="0.2">
      <c r="B580" s="13"/>
      <c r="C580" s="13"/>
    </row>
    <row r="581" spans="2:3" x14ac:dyDescent="0.2">
      <c r="B581" s="13"/>
      <c r="C581" s="13"/>
    </row>
    <row r="582" spans="2:3" x14ac:dyDescent="0.2">
      <c r="B582" s="13"/>
      <c r="C582" s="13"/>
    </row>
    <row r="583" spans="2:3" x14ac:dyDescent="0.2">
      <c r="B583" s="13"/>
      <c r="C583" s="13"/>
    </row>
    <row r="584" spans="2:3" x14ac:dyDescent="0.2">
      <c r="B584" s="13"/>
      <c r="C584" s="13"/>
    </row>
    <row r="585" spans="2:3" x14ac:dyDescent="0.2">
      <c r="B585" s="13"/>
      <c r="C585" s="13"/>
    </row>
    <row r="586" spans="2:3" x14ac:dyDescent="0.2">
      <c r="B586" s="13"/>
      <c r="C586" s="13"/>
    </row>
    <row r="587" spans="2:3" x14ac:dyDescent="0.2">
      <c r="B587" s="13"/>
      <c r="C587" s="13"/>
    </row>
    <row r="588" spans="2:3" x14ac:dyDescent="0.2">
      <c r="B588" s="13"/>
      <c r="C588" s="13"/>
    </row>
    <row r="589" spans="2:3" x14ac:dyDescent="0.2">
      <c r="B589" s="13"/>
      <c r="C589" s="13"/>
    </row>
    <row r="590" spans="2:3" x14ac:dyDescent="0.2">
      <c r="B590" s="13"/>
      <c r="C590" s="13"/>
    </row>
    <row r="591" spans="2:3" x14ac:dyDescent="0.2">
      <c r="B591" s="13"/>
      <c r="C591" s="13"/>
    </row>
    <row r="592" spans="2:3" x14ac:dyDescent="0.2">
      <c r="B592" s="13"/>
      <c r="C592" s="13"/>
    </row>
    <row r="593" spans="2:3" x14ac:dyDescent="0.2">
      <c r="B593" s="13"/>
      <c r="C593" s="13"/>
    </row>
    <row r="594" spans="2:3" x14ac:dyDescent="0.2">
      <c r="B594" s="13"/>
      <c r="C594" s="13"/>
    </row>
    <row r="595" spans="2:3" x14ac:dyDescent="0.2">
      <c r="B595" s="13"/>
      <c r="C595" s="13"/>
    </row>
    <row r="596" spans="2:3" x14ac:dyDescent="0.2">
      <c r="B596" s="13"/>
      <c r="C596" s="13"/>
    </row>
    <row r="597" spans="2:3" x14ac:dyDescent="0.2">
      <c r="B597" s="13"/>
      <c r="C597" s="13"/>
    </row>
    <row r="598" spans="2:3" x14ac:dyDescent="0.2">
      <c r="B598" s="13"/>
      <c r="C598" s="13"/>
    </row>
    <row r="599" spans="2:3" x14ac:dyDescent="0.2">
      <c r="B599" s="13"/>
      <c r="C599" s="13"/>
    </row>
    <row r="600" spans="2:3" x14ac:dyDescent="0.2">
      <c r="B600" s="13"/>
      <c r="C600" s="13"/>
    </row>
    <row r="601" spans="2:3" x14ac:dyDescent="0.2">
      <c r="B601" s="13"/>
      <c r="C601" s="13"/>
    </row>
    <row r="602" spans="2:3" x14ac:dyDescent="0.2">
      <c r="B602" s="13"/>
      <c r="C602" s="13"/>
    </row>
    <row r="603" spans="2:3" x14ac:dyDescent="0.2">
      <c r="B603" s="13"/>
      <c r="C603" s="13"/>
    </row>
    <row r="604" spans="2:3" x14ac:dyDescent="0.2">
      <c r="B604" s="13"/>
      <c r="C604" s="13"/>
    </row>
    <row r="605" spans="2:3" x14ac:dyDescent="0.2">
      <c r="B605" s="13"/>
      <c r="C605" s="13"/>
    </row>
    <row r="606" spans="2:3" x14ac:dyDescent="0.2">
      <c r="B606" s="13"/>
      <c r="C606" s="13"/>
    </row>
    <row r="607" spans="2:3" x14ac:dyDescent="0.2">
      <c r="B607" s="13"/>
      <c r="C607" s="13"/>
    </row>
    <row r="608" spans="2:3" x14ac:dyDescent="0.2">
      <c r="B608" s="13"/>
      <c r="C608" s="13"/>
    </row>
    <row r="609" spans="2:3" x14ac:dyDescent="0.2">
      <c r="B609" s="13"/>
      <c r="C609" s="13"/>
    </row>
    <row r="610" spans="2:3" x14ac:dyDescent="0.2">
      <c r="B610" s="13"/>
      <c r="C610" s="13"/>
    </row>
    <row r="611" spans="2:3" x14ac:dyDescent="0.2">
      <c r="B611" s="13"/>
      <c r="C611" s="13"/>
    </row>
    <row r="612" spans="2:3" x14ac:dyDescent="0.2">
      <c r="B612" s="13"/>
      <c r="C612" s="13"/>
    </row>
    <row r="613" spans="2:3" x14ac:dyDescent="0.2">
      <c r="B613" s="13"/>
      <c r="C613" s="13"/>
    </row>
    <row r="614" spans="2:3" x14ac:dyDescent="0.2">
      <c r="B614" s="13"/>
      <c r="C614" s="13"/>
    </row>
    <row r="615" spans="2:3" x14ac:dyDescent="0.2">
      <c r="B615" s="13"/>
      <c r="C615" s="13"/>
    </row>
    <row r="616" spans="2:3" x14ac:dyDescent="0.2">
      <c r="B616" s="13"/>
      <c r="C616" s="13"/>
    </row>
    <row r="617" spans="2:3" x14ac:dyDescent="0.2">
      <c r="B617" s="13"/>
      <c r="C617" s="13"/>
    </row>
    <row r="618" spans="2:3" x14ac:dyDescent="0.2">
      <c r="B618" s="13"/>
      <c r="C618" s="13"/>
    </row>
    <row r="619" spans="2:3" x14ac:dyDescent="0.2">
      <c r="B619" s="13"/>
      <c r="C619" s="13"/>
    </row>
    <row r="620" spans="2:3" x14ac:dyDescent="0.2">
      <c r="B620" s="13"/>
      <c r="C620" s="13"/>
    </row>
    <row r="621" spans="2:3" x14ac:dyDescent="0.2">
      <c r="B621" s="13"/>
      <c r="C621" s="13"/>
    </row>
    <row r="622" spans="2:3" x14ac:dyDescent="0.2">
      <c r="B622" s="13"/>
      <c r="C622" s="13"/>
    </row>
    <row r="623" spans="2:3" x14ac:dyDescent="0.2">
      <c r="B623" s="13"/>
      <c r="C623" s="13"/>
    </row>
    <row r="624" spans="2:3" x14ac:dyDescent="0.2">
      <c r="B624" s="13"/>
      <c r="C624" s="13"/>
    </row>
    <row r="625" spans="2:3" x14ac:dyDescent="0.2">
      <c r="B625" s="13"/>
      <c r="C625" s="13"/>
    </row>
    <row r="626" spans="2:3" x14ac:dyDescent="0.2">
      <c r="B626" s="13"/>
      <c r="C626" s="13"/>
    </row>
    <row r="627" spans="2:3" x14ac:dyDescent="0.2">
      <c r="B627" s="13"/>
      <c r="C627" s="13"/>
    </row>
    <row r="628" spans="2:3" x14ac:dyDescent="0.2">
      <c r="B628" s="13"/>
      <c r="C628" s="13"/>
    </row>
    <row r="629" spans="2:3" x14ac:dyDescent="0.2">
      <c r="B629" s="13"/>
      <c r="C629" s="13"/>
    </row>
    <row r="630" spans="2:3" x14ac:dyDescent="0.2">
      <c r="B630" s="13"/>
      <c r="C630" s="13"/>
    </row>
    <row r="631" spans="2:3" x14ac:dyDescent="0.2">
      <c r="B631" s="13"/>
      <c r="C631" s="13"/>
    </row>
    <row r="632" spans="2:3" x14ac:dyDescent="0.2">
      <c r="B632" s="13"/>
      <c r="C632" s="13"/>
    </row>
    <row r="633" spans="2:3" x14ac:dyDescent="0.2">
      <c r="B633" s="13"/>
      <c r="C633" s="13"/>
    </row>
    <row r="634" spans="2:3" x14ac:dyDescent="0.2">
      <c r="B634" s="13"/>
      <c r="C634" s="13"/>
    </row>
    <row r="635" spans="2:3" x14ac:dyDescent="0.2">
      <c r="B635" s="13"/>
      <c r="C635" s="13"/>
    </row>
    <row r="636" spans="2:3" x14ac:dyDescent="0.2">
      <c r="B636" s="13"/>
      <c r="C636" s="13"/>
    </row>
    <row r="637" spans="2:3" x14ac:dyDescent="0.2">
      <c r="B637" s="13"/>
      <c r="C637" s="13"/>
    </row>
    <row r="638" spans="2:3" x14ac:dyDescent="0.2">
      <c r="B638" s="13"/>
      <c r="C638" s="13"/>
    </row>
    <row r="639" spans="2:3" x14ac:dyDescent="0.2">
      <c r="B639" s="13"/>
      <c r="C639" s="13"/>
    </row>
    <row r="640" spans="2:3" x14ac:dyDescent="0.2">
      <c r="B640" s="13"/>
      <c r="C640" s="13"/>
    </row>
    <row r="641" spans="2:3" x14ac:dyDescent="0.2">
      <c r="B641" s="13"/>
      <c r="C641" s="13"/>
    </row>
    <row r="642" spans="2:3" x14ac:dyDescent="0.2">
      <c r="B642" s="13"/>
      <c r="C642" s="13"/>
    </row>
    <row r="643" spans="2:3" x14ac:dyDescent="0.2">
      <c r="B643" s="13"/>
      <c r="C643" s="13"/>
    </row>
    <row r="644" spans="2:3" x14ac:dyDescent="0.2">
      <c r="B644" s="13"/>
      <c r="C644" s="13"/>
    </row>
    <row r="645" spans="2:3" x14ac:dyDescent="0.2">
      <c r="B645" s="13"/>
      <c r="C645" s="13"/>
    </row>
    <row r="646" spans="2:3" x14ac:dyDescent="0.2">
      <c r="B646" s="13"/>
      <c r="C646" s="13"/>
    </row>
    <row r="647" spans="2:3" x14ac:dyDescent="0.2">
      <c r="B647" s="13"/>
      <c r="C647" s="13"/>
    </row>
    <row r="648" spans="2:3" x14ac:dyDescent="0.2">
      <c r="B648" s="13"/>
      <c r="C648" s="13"/>
    </row>
    <row r="649" spans="2:3" x14ac:dyDescent="0.2">
      <c r="B649" s="13"/>
      <c r="C649" s="13"/>
    </row>
    <row r="650" spans="2:3" x14ac:dyDescent="0.2">
      <c r="B650" s="13"/>
      <c r="C650" s="13"/>
    </row>
    <row r="651" spans="2:3" x14ac:dyDescent="0.2">
      <c r="B651" s="13"/>
      <c r="C651" s="13"/>
    </row>
    <row r="652" spans="2:3" x14ac:dyDescent="0.2">
      <c r="B652" s="13"/>
      <c r="C652" s="13"/>
    </row>
    <row r="653" spans="2:3" x14ac:dyDescent="0.2">
      <c r="B653" s="13"/>
      <c r="C653" s="13"/>
    </row>
    <row r="654" spans="2:3" x14ac:dyDescent="0.2">
      <c r="B654" s="13"/>
      <c r="C654" s="13"/>
    </row>
    <row r="655" spans="2:3" x14ac:dyDescent="0.2">
      <c r="B655" s="13"/>
      <c r="C655" s="13"/>
    </row>
    <row r="656" spans="2:3" x14ac:dyDescent="0.2">
      <c r="B656" s="13"/>
      <c r="C656" s="13"/>
    </row>
    <row r="657" spans="2:3" x14ac:dyDescent="0.2">
      <c r="B657" s="13"/>
      <c r="C657" s="13"/>
    </row>
    <row r="658" spans="2:3" x14ac:dyDescent="0.2">
      <c r="B658" s="13"/>
      <c r="C658" s="13"/>
    </row>
    <row r="659" spans="2:3" x14ac:dyDescent="0.2">
      <c r="B659" s="13"/>
      <c r="C659" s="13"/>
    </row>
    <row r="660" spans="2:3" x14ac:dyDescent="0.2">
      <c r="B660" s="13"/>
      <c r="C660" s="13"/>
    </row>
    <row r="661" spans="2:3" x14ac:dyDescent="0.2">
      <c r="B661" s="13"/>
      <c r="C661" s="13"/>
    </row>
    <row r="662" spans="2:3" x14ac:dyDescent="0.2">
      <c r="B662" s="13"/>
      <c r="C662" s="13"/>
    </row>
    <row r="663" spans="2:3" x14ac:dyDescent="0.2">
      <c r="B663" s="13"/>
      <c r="C663" s="13"/>
    </row>
    <row r="664" spans="2:3" x14ac:dyDescent="0.2">
      <c r="B664" s="13"/>
      <c r="C664" s="13"/>
    </row>
    <row r="665" spans="2:3" x14ac:dyDescent="0.2">
      <c r="B665" s="13"/>
      <c r="C665" s="13"/>
    </row>
    <row r="666" spans="2:3" x14ac:dyDescent="0.2">
      <c r="B666" s="13"/>
      <c r="C666" s="13"/>
    </row>
    <row r="667" spans="2:3" x14ac:dyDescent="0.2">
      <c r="B667" s="13"/>
      <c r="C667" s="13"/>
    </row>
    <row r="668" spans="2:3" x14ac:dyDescent="0.2">
      <c r="B668" s="13"/>
      <c r="C668" s="13"/>
    </row>
    <row r="669" spans="2:3" x14ac:dyDescent="0.2">
      <c r="B669" s="13"/>
      <c r="C669" s="13"/>
    </row>
    <row r="670" spans="2:3" x14ac:dyDescent="0.2">
      <c r="B670" s="13"/>
      <c r="C670" s="13"/>
    </row>
    <row r="671" spans="2:3" x14ac:dyDescent="0.2">
      <c r="B671" s="13"/>
      <c r="C671" s="13"/>
    </row>
    <row r="672" spans="2:3" x14ac:dyDescent="0.2">
      <c r="B672" s="13"/>
      <c r="C672" s="13"/>
    </row>
    <row r="673" spans="2:3" x14ac:dyDescent="0.2">
      <c r="B673" s="13"/>
      <c r="C673" s="13"/>
    </row>
    <row r="674" spans="2:3" x14ac:dyDescent="0.2">
      <c r="B674" s="13"/>
      <c r="C674" s="13"/>
    </row>
    <row r="675" spans="2:3" x14ac:dyDescent="0.2">
      <c r="B675" s="13"/>
      <c r="C675" s="13"/>
    </row>
    <row r="676" spans="2:3" x14ac:dyDescent="0.2">
      <c r="B676" s="13"/>
      <c r="C676" s="13"/>
    </row>
    <row r="677" spans="2:3" x14ac:dyDescent="0.2">
      <c r="B677" s="13"/>
      <c r="C677" s="13"/>
    </row>
    <row r="678" spans="2:3" x14ac:dyDescent="0.2">
      <c r="B678" s="13"/>
      <c r="C678" s="13"/>
    </row>
    <row r="679" spans="2:3" x14ac:dyDescent="0.2">
      <c r="B679" s="13"/>
      <c r="C679" s="13"/>
    </row>
    <row r="680" spans="2:3" x14ac:dyDescent="0.2">
      <c r="B680" s="13"/>
      <c r="C680" s="13"/>
    </row>
    <row r="681" spans="2:3" x14ac:dyDescent="0.2">
      <c r="B681" s="13"/>
      <c r="C681" s="13"/>
    </row>
    <row r="682" spans="2:3" x14ac:dyDescent="0.2">
      <c r="B682" s="13"/>
      <c r="C682" s="13"/>
    </row>
    <row r="683" spans="2:3" x14ac:dyDescent="0.2">
      <c r="B683" s="13"/>
      <c r="C683" s="13"/>
    </row>
    <row r="684" spans="2:3" x14ac:dyDescent="0.2">
      <c r="B684" s="13"/>
      <c r="C684" s="13"/>
    </row>
    <row r="685" spans="2:3" x14ac:dyDescent="0.2">
      <c r="B685" s="13"/>
      <c r="C685" s="13"/>
    </row>
    <row r="686" spans="2:3" x14ac:dyDescent="0.2">
      <c r="B686" s="13"/>
      <c r="C686" s="13"/>
    </row>
    <row r="687" spans="2:3" x14ac:dyDescent="0.2">
      <c r="B687" s="13"/>
      <c r="C687" s="13"/>
    </row>
    <row r="688" spans="2:3" x14ac:dyDescent="0.2">
      <c r="B688" s="13"/>
      <c r="C688" s="13"/>
    </row>
    <row r="689" spans="2:3" x14ac:dyDescent="0.2">
      <c r="B689" s="13"/>
      <c r="C689" s="13"/>
    </row>
    <row r="690" spans="2:3" x14ac:dyDescent="0.2">
      <c r="B690" s="13"/>
      <c r="C690" s="13"/>
    </row>
    <row r="691" spans="2:3" x14ac:dyDescent="0.2">
      <c r="B691" s="13"/>
      <c r="C691" s="13"/>
    </row>
    <row r="692" spans="2:3" x14ac:dyDescent="0.2">
      <c r="B692" s="13"/>
      <c r="C692" s="13"/>
    </row>
    <row r="693" spans="2:3" x14ac:dyDescent="0.2">
      <c r="B693" s="13"/>
      <c r="C693" s="13"/>
    </row>
    <row r="694" spans="2:3" x14ac:dyDescent="0.2">
      <c r="B694" s="13"/>
      <c r="C694" s="13"/>
    </row>
    <row r="695" spans="2:3" x14ac:dyDescent="0.2">
      <c r="B695" s="13"/>
      <c r="C695" s="13"/>
    </row>
    <row r="696" spans="2:3" x14ac:dyDescent="0.2">
      <c r="B696" s="13"/>
      <c r="C696" s="13"/>
    </row>
    <row r="697" spans="2:3" x14ac:dyDescent="0.2">
      <c r="B697" s="13"/>
      <c r="C697" s="13"/>
    </row>
    <row r="698" spans="2:3" x14ac:dyDescent="0.2">
      <c r="B698" s="13"/>
      <c r="C698" s="13"/>
    </row>
    <row r="699" spans="2:3" x14ac:dyDescent="0.2">
      <c r="B699" s="13"/>
      <c r="C699" s="13"/>
    </row>
    <row r="700" spans="2:3" x14ac:dyDescent="0.2">
      <c r="B700" s="13"/>
      <c r="C700" s="13"/>
    </row>
    <row r="701" spans="2:3" x14ac:dyDescent="0.2">
      <c r="B701" s="13"/>
      <c r="C701" s="13"/>
    </row>
    <row r="702" spans="2:3" x14ac:dyDescent="0.2">
      <c r="B702" s="13"/>
      <c r="C702" s="13"/>
    </row>
    <row r="703" spans="2:3" x14ac:dyDescent="0.2">
      <c r="B703" s="13"/>
      <c r="C703" s="13"/>
    </row>
    <row r="704" spans="2:3" x14ac:dyDescent="0.2">
      <c r="B704" s="13"/>
      <c r="C704" s="13"/>
    </row>
    <row r="705" spans="2:3" x14ac:dyDescent="0.2">
      <c r="B705" s="13"/>
      <c r="C705" s="13"/>
    </row>
    <row r="706" spans="2:3" x14ac:dyDescent="0.2">
      <c r="B706" s="13"/>
      <c r="C706" s="13"/>
    </row>
    <row r="707" spans="2:3" x14ac:dyDescent="0.2">
      <c r="B707" s="13"/>
      <c r="C707" s="13"/>
    </row>
    <row r="708" spans="2:3" x14ac:dyDescent="0.2">
      <c r="B708" s="13"/>
      <c r="C708" s="13"/>
    </row>
    <row r="709" spans="2:3" x14ac:dyDescent="0.2">
      <c r="B709" s="13"/>
      <c r="C709" s="13"/>
    </row>
    <row r="710" spans="2:3" x14ac:dyDescent="0.2">
      <c r="B710" s="13"/>
      <c r="C710" s="13"/>
    </row>
    <row r="711" spans="2:3" x14ac:dyDescent="0.2">
      <c r="B711" s="13"/>
      <c r="C711" s="13"/>
    </row>
    <row r="712" spans="2:3" x14ac:dyDescent="0.2">
      <c r="B712" s="13"/>
      <c r="C712" s="13"/>
    </row>
    <row r="713" spans="2:3" x14ac:dyDescent="0.2">
      <c r="B713" s="13"/>
      <c r="C713" s="13"/>
    </row>
    <row r="714" spans="2:3" x14ac:dyDescent="0.2">
      <c r="B714" s="13"/>
      <c r="C714" s="13"/>
    </row>
    <row r="715" spans="2:3" x14ac:dyDescent="0.2">
      <c r="B715" s="13"/>
      <c r="C715" s="13"/>
    </row>
    <row r="716" spans="2:3" x14ac:dyDescent="0.2">
      <c r="B716" s="13"/>
      <c r="C716" s="13"/>
    </row>
    <row r="717" spans="2:3" x14ac:dyDescent="0.2">
      <c r="B717" s="13"/>
      <c r="C717" s="13"/>
    </row>
    <row r="718" spans="2:3" x14ac:dyDescent="0.2">
      <c r="B718" s="13"/>
      <c r="C718" s="13"/>
    </row>
    <row r="719" spans="2:3" x14ac:dyDescent="0.2">
      <c r="B719" s="13"/>
      <c r="C719" s="13"/>
    </row>
    <row r="720" spans="2:3" x14ac:dyDescent="0.2">
      <c r="B720" s="13"/>
      <c r="C720" s="13"/>
    </row>
    <row r="721" spans="2:3" x14ac:dyDescent="0.2">
      <c r="B721" s="13"/>
      <c r="C721" s="13"/>
    </row>
    <row r="722" spans="2:3" x14ac:dyDescent="0.2">
      <c r="B722" s="13"/>
      <c r="C722" s="13"/>
    </row>
    <row r="723" spans="2:3" x14ac:dyDescent="0.2">
      <c r="B723" s="13"/>
      <c r="C723" s="13"/>
    </row>
    <row r="724" spans="2:3" x14ac:dyDescent="0.2">
      <c r="B724" s="13"/>
      <c r="C724" s="13"/>
    </row>
    <row r="725" spans="2:3" x14ac:dyDescent="0.2">
      <c r="B725" s="13"/>
      <c r="C725" s="13"/>
    </row>
    <row r="726" spans="2:3" x14ac:dyDescent="0.2">
      <c r="B726" s="13"/>
      <c r="C726" s="13"/>
    </row>
    <row r="727" spans="2:3" x14ac:dyDescent="0.2">
      <c r="B727" s="13"/>
      <c r="C727" s="13"/>
    </row>
    <row r="728" spans="2:3" x14ac:dyDescent="0.2">
      <c r="B728" s="13"/>
      <c r="C728" s="13"/>
    </row>
    <row r="729" spans="2:3" x14ac:dyDescent="0.2">
      <c r="B729" s="13"/>
      <c r="C729" s="13"/>
    </row>
    <row r="730" spans="2:3" x14ac:dyDescent="0.2">
      <c r="B730" s="13"/>
      <c r="C730" s="13"/>
    </row>
    <row r="731" spans="2:3" x14ac:dyDescent="0.2">
      <c r="B731" s="13"/>
      <c r="C731" s="13"/>
    </row>
    <row r="732" spans="2:3" x14ac:dyDescent="0.2">
      <c r="B732" s="13"/>
      <c r="C732" s="13"/>
    </row>
    <row r="733" spans="2:3" x14ac:dyDescent="0.2">
      <c r="B733" s="13"/>
      <c r="C733" s="13"/>
    </row>
    <row r="734" spans="2:3" x14ac:dyDescent="0.2">
      <c r="B734" s="13"/>
      <c r="C734" s="13"/>
    </row>
    <row r="735" spans="2:3" x14ac:dyDescent="0.2">
      <c r="B735" s="13"/>
      <c r="C735" s="13"/>
    </row>
    <row r="736" spans="2:3" x14ac:dyDescent="0.2">
      <c r="B736" s="13"/>
      <c r="C736" s="13"/>
    </row>
    <row r="737" spans="2:3" x14ac:dyDescent="0.2">
      <c r="B737" s="13"/>
      <c r="C737" s="13"/>
    </row>
    <row r="738" spans="2:3" x14ac:dyDescent="0.2">
      <c r="B738" s="13"/>
      <c r="C738" s="13"/>
    </row>
    <row r="739" spans="2:3" x14ac:dyDescent="0.2">
      <c r="B739" s="13"/>
      <c r="C739" s="13"/>
    </row>
    <row r="740" spans="2:3" x14ac:dyDescent="0.2">
      <c r="B740" s="13"/>
      <c r="C740" s="13"/>
    </row>
    <row r="741" spans="2:3" x14ac:dyDescent="0.2">
      <c r="B741" s="13"/>
      <c r="C741" s="13"/>
    </row>
    <row r="742" spans="2:3" x14ac:dyDescent="0.2">
      <c r="B742" s="13"/>
      <c r="C742" s="13"/>
    </row>
    <row r="743" spans="2:3" x14ac:dyDescent="0.2">
      <c r="B743" s="13"/>
      <c r="C743" s="13"/>
    </row>
    <row r="744" spans="2:3" x14ac:dyDescent="0.2">
      <c r="B744" s="13"/>
      <c r="C744" s="13"/>
    </row>
    <row r="745" spans="2:3" x14ac:dyDescent="0.2">
      <c r="B745" s="13"/>
      <c r="C745" s="13"/>
    </row>
    <row r="746" spans="2:3" x14ac:dyDescent="0.2">
      <c r="B746" s="13"/>
      <c r="C746" s="13"/>
    </row>
    <row r="747" spans="2:3" x14ac:dyDescent="0.2">
      <c r="B747" s="13"/>
      <c r="C747" s="13"/>
    </row>
    <row r="748" spans="2:3" x14ac:dyDescent="0.2">
      <c r="B748" s="13"/>
      <c r="C748" s="13"/>
    </row>
    <row r="749" spans="2:3" x14ac:dyDescent="0.2">
      <c r="B749" s="13"/>
      <c r="C749" s="13"/>
    </row>
    <row r="750" spans="2:3" x14ac:dyDescent="0.2">
      <c r="B750" s="13"/>
      <c r="C750" s="13"/>
    </row>
    <row r="751" spans="2:3" x14ac:dyDescent="0.2">
      <c r="B751" s="13"/>
      <c r="C751" s="13"/>
    </row>
    <row r="752" spans="2:3" x14ac:dyDescent="0.2">
      <c r="B752" s="13"/>
      <c r="C752" s="13"/>
    </row>
    <row r="753" spans="2:3" x14ac:dyDescent="0.2">
      <c r="B753" s="13"/>
      <c r="C753" s="13"/>
    </row>
    <row r="754" spans="2:3" x14ac:dyDescent="0.2">
      <c r="B754" s="13"/>
      <c r="C754" s="13"/>
    </row>
    <row r="755" spans="2:3" x14ac:dyDescent="0.2">
      <c r="B755" s="13"/>
      <c r="C755" s="13"/>
    </row>
    <row r="756" spans="2:3" x14ac:dyDescent="0.2">
      <c r="B756" s="13"/>
      <c r="C756" s="13"/>
    </row>
    <row r="757" spans="2:3" x14ac:dyDescent="0.2">
      <c r="B757" s="13"/>
      <c r="C757" s="13"/>
    </row>
    <row r="758" spans="2:3" x14ac:dyDescent="0.2">
      <c r="B758" s="13"/>
      <c r="C758" s="13"/>
    </row>
    <row r="759" spans="2:3" x14ac:dyDescent="0.2">
      <c r="B759" s="13"/>
      <c r="C759" s="13"/>
    </row>
    <row r="760" spans="2:3" x14ac:dyDescent="0.2">
      <c r="B760" s="13"/>
      <c r="C760" s="13"/>
    </row>
    <row r="761" spans="2:3" x14ac:dyDescent="0.2">
      <c r="B761" s="13"/>
      <c r="C761" s="13"/>
    </row>
    <row r="762" spans="2:3" x14ac:dyDescent="0.2">
      <c r="B762" s="13"/>
      <c r="C762" s="13"/>
    </row>
    <row r="763" spans="2:3" x14ac:dyDescent="0.2">
      <c r="B763" s="13"/>
      <c r="C763" s="13"/>
    </row>
    <row r="764" spans="2:3" x14ac:dyDescent="0.2">
      <c r="B764" s="13"/>
      <c r="C764" s="13"/>
    </row>
    <row r="765" spans="2:3" x14ac:dyDescent="0.2">
      <c r="B765" s="13"/>
      <c r="C765" s="13"/>
    </row>
    <row r="766" spans="2:3" x14ac:dyDescent="0.2">
      <c r="B766" s="13"/>
      <c r="C766" s="13"/>
    </row>
    <row r="767" spans="2:3" x14ac:dyDescent="0.2">
      <c r="B767" s="13"/>
      <c r="C767" s="13"/>
    </row>
    <row r="768" spans="2:3" x14ac:dyDescent="0.2">
      <c r="B768" s="13"/>
      <c r="C768" s="13"/>
    </row>
    <row r="769" spans="2:3" x14ac:dyDescent="0.2">
      <c r="B769" s="13"/>
      <c r="C769" s="13"/>
    </row>
    <row r="770" spans="2:3" x14ac:dyDescent="0.2">
      <c r="B770" s="13"/>
      <c r="C770" s="13"/>
    </row>
    <row r="771" spans="2:3" x14ac:dyDescent="0.2">
      <c r="B771" s="13"/>
      <c r="C771" s="13"/>
    </row>
    <row r="772" spans="2:3" x14ac:dyDescent="0.2">
      <c r="B772" s="13"/>
      <c r="C772" s="13"/>
    </row>
    <row r="773" spans="2:3" x14ac:dyDescent="0.2">
      <c r="B773" s="13"/>
      <c r="C773" s="13"/>
    </row>
    <row r="774" spans="2:3" x14ac:dyDescent="0.2">
      <c r="B774" s="13"/>
      <c r="C774" s="13"/>
    </row>
    <row r="775" spans="2:3" x14ac:dyDescent="0.2">
      <c r="B775" s="13"/>
      <c r="C775" s="13"/>
    </row>
    <row r="776" spans="2:3" x14ac:dyDescent="0.2">
      <c r="B776" s="13"/>
      <c r="C776" s="13"/>
    </row>
    <row r="777" spans="2:3" x14ac:dyDescent="0.2">
      <c r="B777" s="13"/>
      <c r="C777" s="13"/>
    </row>
    <row r="778" spans="2:3" x14ac:dyDescent="0.2">
      <c r="B778" s="13"/>
      <c r="C778" s="13"/>
    </row>
    <row r="779" spans="2:3" x14ac:dyDescent="0.2">
      <c r="B779" s="13"/>
      <c r="C779" s="13"/>
    </row>
    <row r="780" spans="2:3" x14ac:dyDescent="0.2">
      <c r="B780" s="13"/>
      <c r="C780" s="13"/>
    </row>
    <row r="781" spans="2:3" x14ac:dyDescent="0.2">
      <c r="B781" s="13"/>
      <c r="C781" s="13"/>
    </row>
    <row r="782" spans="2:3" x14ac:dyDescent="0.2">
      <c r="B782" s="13"/>
      <c r="C782" s="13"/>
    </row>
    <row r="783" spans="2:3" x14ac:dyDescent="0.2">
      <c r="B783" s="13"/>
      <c r="C783" s="13"/>
    </row>
    <row r="784" spans="2:3" x14ac:dyDescent="0.2">
      <c r="B784" s="13"/>
      <c r="C784" s="13"/>
    </row>
    <row r="785" spans="2:3" x14ac:dyDescent="0.2">
      <c r="B785" s="13"/>
      <c r="C785" s="13"/>
    </row>
    <row r="786" spans="2:3" x14ac:dyDescent="0.2">
      <c r="B786" s="13"/>
      <c r="C786" s="13"/>
    </row>
    <row r="787" spans="2:3" x14ac:dyDescent="0.2">
      <c r="B787" s="13"/>
      <c r="C787" s="13"/>
    </row>
    <row r="788" spans="2:3" x14ac:dyDescent="0.2">
      <c r="B788" s="13"/>
      <c r="C788" s="13"/>
    </row>
    <row r="789" spans="2:3" x14ac:dyDescent="0.2">
      <c r="B789" s="13"/>
      <c r="C789" s="13"/>
    </row>
    <row r="790" spans="2:3" x14ac:dyDescent="0.2">
      <c r="B790" s="13"/>
      <c r="C790" s="13"/>
    </row>
    <row r="791" spans="2:3" x14ac:dyDescent="0.2">
      <c r="B791" s="13"/>
      <c r="C791" s="13"/>
    </row>
    <row r="792" spans="2:3" x14ac:dyDescent="0.2">
      <c r="B792" s="13"/>
      <c r="C792" s="13"/>
    </row>
    <row r="793" spans="2:3" x14ac:dyDescent="0.2">
      <c r="B793" s="13"/>
      <c r="C793" s="13"/>
    </row>
    <row r="794" spans="2:3" x14ac:dyDescent="0.2">
      <c r="B794" s="13"/>
      <c r="C794" s="13"/>
    </row>
    <row r="795" spans="2:3" x14ac:dyDescent="0.2">
      <c r="B795" s="13"/>
      <c r="C795" s="13"/>
    </row>
    <row r="796" spans="2:3" x14ac:dyDescent="0.2">
      <c r="B796" s="13"/>
      <c r="C796" s="13"/>
    </row>
    <row r="797" spans="2:3" x14ac:dyDescent="0.2">
      <c r="B797" s="13"/>
      <c r="C797" s="13"/>
    </row>
    <row r="798" spans="2:3" x14ac:dyDescent="0.2">
      <c r="B798" s="13"/>
      <c r="C798" s="13"/>
    </row>
    <row r="799" spans="2:3" x14ac:dyDescent="0.2">
      <c r="B799" s="13"/>
      <c r="C799" s="13"/>
    </row>
    <row r="800" spans="2:3" x14ac:dyDescent="0.2">
      <c r="B800" s="13"/>
      <c r="C800" s="13"/>
    </row>
    <row r="801" spans="2:3" x14ac:dyDescent="0.2">
      <c r="B801" s="13"/>
      <c r="C801" s="13"/>
    </row>
    <row r="802" spans="2:3" x14ac:dyDescent="0.2">
      <c r="B802" s="13"/>
      <c r="C802" s="13"/>
    </row>
    <row r="803" spans="2:3" x14ac:dyDescent="0.2">
      <c r="B803" s="13"/>
      <c r="C803" s="13"/>
    </row>
    <row r="804" spans="2:3" x14ac:dyDescent="0.2">
      <c r="B804" s="13"/>
      <c r="C804" s="13"/>
    </row>
    <row r="805" spans="2:3" x14ac:dyDescent="0.2">
      <c r="B805" s="13"/>
      <c r="C805" s="13"/>
    </row>
    <row r="806" spans="2:3" x14ac:dyDescent="0.2">
      <c r="B806" s="13"/>
      <c r="C806" s="13"/>
    </row>
    <row r="807" spans="2:3" x14ac:dyDescent="0.2">
      <c r="B807" s="13"/>
      <c r="C807" s="13"/>
    </row>
    <row r="808" spans="2:3" x14ac:dyDescent="0.2">
      <c r="B808" s="13"/>
      <c r="C808" s="13"/>
    </row>
    <row r="809" spans="2:3" x14ac:dyDescent="0.2">
      <c r="B809" s="13"/>
      <c r="C809" s="13"/>
    </row>
    <row r="810" spans="2:3" x14ac:dyDescent="0.2">
      <c r="B810" s="13"/>
      <c r="C810" s="13"/>
    </row>
    <row r="811" spans="2:3" x14ac:dyDescent="0.2">
      <c r="B811" s="13"/>
      <c r="C811" s="13"/>
    </row>
    <row r="812" spans="2:3" x14ac:dyDescent="0.2">
      <c r="B812" s="13"/>
      <c r="C812" s="13"/>
    </row>
    <row r="813" spans="2:3" x14ac:dyDescent="0.2">
      <c r="B813" s="13"/>
      <c r="C813" s="13"/>
    </row>
    <row r="814" spans="2:3" x14ac:dyDescent="0.2">
      <c r="B814" s="13"/>
      <c r="C814" s="13"/>
    </row>
    <row r="815" spans="2:3" x14ac:dyDescent="0.2">
      <c r="B815" s="13"/>
      <c r="C815" s="13"/>
    </row>
    <row r="816" spans="2:3" x14ac:dyDescent="0.2">
      <c r="B816" s="13"/>
      <c r="C816" s="13"/>
    </row>
    <row r="817" spans="2:3" x14ac:dyDescent="0.2">
      <c r="B817" s="13"/>
      <c r="C817" s="13"/>
    </row>
    <row r="818" spans="2:3" x14ac:dyDescent="0.2">
      <c r="B818" s="13"/>
      <c r="C818" s="13"/>
    </row>
    <row r="819" spans="2:3" x14ac:dyDescent="0.2">
      <c r="B819" s="13"/>
      <c r="C819" s="13"/>
    </row>
    <row r="820" spans="2:3" x14ac:dyDescent="0.2">
      <c r="B820" s="13"/>
      <c r="C820" s="13"/>
    </row>
    <row r="821" spans="2:3" x14ac:dyDescent="0.2">
      <c r="B821" s="13"/>
      <c r="C821" s="13"/>
    </row>
    <row r="822" spans="2:3" x14ac:dyDescent="0.2">
      <c r="B822" s="13"/>
      <c r="C822" s="13"/>
    </row>
    <row r="823" spans="2:3" x14ac:dyDescent="0.2">
      <c r="B823" s="13"/>
      <c r="C823" s="13"/>
    </row>
    <row r="824" spans="2:3" x14ac:dyDescent="0.2">
      <c r="B824" s="13"/>
      <c r="C824" s="13"/>
    </row>
    <row r="825" spans="2:3" x14ac:dyDescent="0.2">
      <c r="B825" s="13"/>
      <c r="C825" s="13"/>
    </row>
    <row r="826" spans="2:3" x14ac:dyDescent="0.2">
      <c r="B826" s="13"/>
      <c r="C826" s="13"/>
    </row>
    <row r="827" spans="2:3" x14ac:dyDescent="0.2">
      <c r="B827" s="13"/>
      <c r="C827" s="13"/>
    </row>
    <row r="828" spans="2:3" x14ac:dyDescent="0.2">
      <c r="B828" s="13"/>
      <c r="C828" s="13"/>
    </row>
    <row r="829" spans="2:3" x14ac:dyDescent="0.2">
      <c r="B829" s="13"/>
      <c r="C829" s="13"/>
    </row>
    <row r="830" spans="2:3" x14ac:dyDescent="0.2">
      <c r="B830" s="13"/>
      <c r="C830" s="13"/>
    </row>
    <row r="831" spans="2:3" x14ac:dyDescent="0.2">
      <c r="B831" s="13"/>
      <c r="C831" s="13"/>
    </row>
    <row r="832" spans="2:3" x14ac:dyDescent="0.2">
      <c r="B832" s="13"/>
      <c r="C832" s="13"/>
    </row>
    <row r="833" spans="2:3" x14ac:dyDescent="0.2">
      <c r="B833" s="13"/>
      <c r="C833" s="13"/>
    </row>
    <row r="834" spans="2:3" x14ac:dyDescent="0.2">
      <c r="B834" s="13"/>
      <c r="C834" s="13"/>
    </row>
    <row r="835" spans="2:3" x14ac:dyDescent="0.2">
      <c r="B835" s="13"/>
      <c r="C835" s="13"/>
    </row>
    <row r="836" spans="2:3" x14ac:dyDescent="0.2">
      <c r="B836" s="13"/>
      <c r="C836" s="13"/>
    </row>
    <row r="837" spans="2:3" x14ac:dyDescent="0.2">
      <c r="B837" s="13"/>
      <c r="C837" s="13"/>
    </row>
    <row r="838" spans="2:3" x14ac:dyDescent="0.2">
      <c r="B838" s="13"/>
      <c r="C838" s="13"/>
    </row>
    <row r="839" spans="2:3" x14ac:dyDescent="0.2">
      <c r="B839" s="13"/>
      <c r="C839" s="13"/>
    </row>
    <row r="840" spans="2:3" x14ac:dyDescent="0.2">
      <c r="B840" s="13"/>
      <c r="C840" s="13"/>
    </row>
    <row r="841" spans="2:3" x14ac:dyDescent="0.2">
      <c r="B841" s="13"/>
      <c r="C841" s="13"/>
    </row>
    <row r="842" spans="2:3" x14ac:dyDescent="0.2">
      <c r="B842" s="13"/>
      <c r="C842" s="13"/>
    </row>
    <row r="843" spans="2:3" x14ac:dyDescent="0.2">
      <c r="B843" s="13"/>
      <c r="C843" s="13"/>
    </row>
    <row r="844" spans="2:3" x14ac:dyDescent="0.2">
      <c r="B844" s="13"/>
      <c r="C844" s="13"/>
    </row>
    <row r="845" spans="2:3" x14ac:dyDescent="0.2">
      <c r="B845" s="13"/>
      <c r="C845" s="13"/>
    </row>
    <row r="846" spans="2:3" x14ac:dyDescent="0.2">
      <c r="B846" s="13"/>
      <c r="C846" s="13"/>
    </row>
    <row r="847" spans="2:3" x14ac:dyDescent="0.2">
      <c r="B847" s="13"/>
      <c r="C847" s="13"/>
    </row>
    <row r="848" spans="2:3" x14ac:dyDescent="0.2">
      <c r="B848" s="13"/>
      <c r="C848" s="13"/>
    </row>
    <row r="849" spans="2:3" x14ac:dyDescent="0.2">
      <c r="B849" s="13"/>
      <c r="C849" s="13"/>
    </row>
    <row r="850" spans="2:3" x14ac:dyDescent="0.2">
      <c r="B850" s="13"/>
      <c r="C850" s="13"/>
    </row>
    <row r="851" spans="2:3" x14ac:dyDescent="0.2">
      <c r="B851" s="13"/>
      <c r="C851" s="13"/>
    </row>
    <row r="852" spans="2:3" x14ac:dyDescent="0.2">
      <c r="B852" s="13"/>
      <c r="C852" s="13"/>
    </row>
    <row r="853" spans="2:3" x14ac:dyDescent="0.2">
      <c r="B853" s="13"/>
      <c r="C853" s="13"/>
    </row>
    <row r="854" spans="2:3" x14ac:dyDescent="0.2">
      <c r="B854" s="13"/>
      <c r="C854" s="13"/>
    </row>
    <row r="855" spans="2:3" x14ac:dyDescent="0.2">
      <c r="B855" s="13"/>
      <c r="C855" s="13"/>
    </row>
    <row r="856" spans="2:3" x14ac:dyDescent="0.2">
      <c r="B856" s="13"/>
      <c r="C856" s="13"/>
    </row>
    <row r="857" spans="2:3" x14ac:dyDescent="0.2">
      <c r="B857" s="13"/>
      <c r="C857" s="13"/>
    </row>
    <row r="858" spans="2:3" x14ac:dyDescent="0.2">
      <c r="B858" s="13"/>
      <c r="C858" s="13"/>
    </row>
    <row r="859" spans="2:3" x14ac:dyDescent="0.2">
      <c r="B859" s="13"/>
      <c r="C859" s="13"/>
    </row>
    <row r="860" spans="2:3" x14ac:dyDescent="0.2">
      <c r="B860" s="13"/>
      <c r="C860" s="13"/>
    </row>
    <row r="861" spans="2:3" x14ac:dyDescent="0.2">
      <c r="B861" s="13"/>
      <c r="C861" s="13"/>
    </row>
    <row r="862" spans="2:3" x14ac:dyDescent="0.2">
      <c r="B862" s="13"/>
      <c r="C862" s="13"/>
    </row>
    <row r="863" spans="2:3" x14ac:dyDescent="0.2">
      <c r="B863" s="13"/>
      <c r="C863" s="13"/>
    </row>
    <row r="864" spans="2:3" x14ac:dyDescent="0.2">
      <c r="B864" s="13"/>
      <c r="C864" s="13"/>
    </row>
    <row r="865" spans="2:3" x14ac:dyDescent="0.2">
      <c r="B865" s="13"/>
      <c r="C865" s="13"/>
    </row>
    <row r="866" spans="2:3" x14ac:dyDescent="0.2">
      <c r="B866" s="13"/>
      <c r="C866" s="13"/>
    </row>
    <row r="867" spans="2:3" x14ac:dyDescent="0.2">
      <c r="B867" s="13"/>
      <c r="C867" s="13"/>
    </row>
    <row r="868" spans="2:3" x14ac:dyDescent="0.2">
      <c r="B868" s="13"/>
      <c r="C868" s="13"/>
    </row>
    <row r="869" spans="2:3" x14ac:dyDescent="0.2">
      <c r="B869" s="13"/>
      <c r="C869" s="13"/>
    </row>
    <row r="870" spans="2:3" x14ac:dyDescent="0.2">
      <c r="B870" s="13"/>
      <c r="C870" s="13"/>
    </row>
    <row r="871" spans="2:3" x14ac:dyDescent="0.2">
      <c r="B871" s="13"/>
      <c r="C871" s="13"/>
    </row>
    <row r="872" spans="2:3" x14ac:dyDescent="0.2">
      <c r="B872" s="13"/>
      <c r="C872" s="13"/>
    </row>
    <row r="873" spans="2:3" x14ac:dyDescent="0.2">
      <c r="B873" s="13"/>
      <c r="C873" s="13"/>
    </row>
    <row r="874" spans="2:3" x14ac:dyDescent="0.2">
      <c r="B874" s="13"/>
      <c r="C874" s="13"/>
    </row>
    <row r="875" spans="2:3" x14ac:dyDescent="0.2">
      <c r="B875" s="13"/>
      <c r="C875" s="13"/>
    </row>
    <row r="876" spans="2:3" x14ac:dyDescent="0.2">
      <c r="B876" s="13"/>
      <c r="C876" s="13"/>
    </row>
    <row r="877" spans="2:3" x14ac:dyDescent="0.2">
      <c r="B877" s="13"/>
      <c r="C877" s="13"/>
    </row>
    <row r="878" spans="2:3" x14ac:dyDescent="0.2">
      <c r="B878" s="13"/>
      <c r="C878" s="13"/>
    </row>
    <row r="879" spans="2:3" x14ac:dyDescent="0.2">
      <c r="B879" s="13"/>
      <c r="C879" s="13"/>
    </row>
    <row r="880" spans="2:3" x14ac:dyDescent="0.2">
      <c r="B880" s="13"/>
      <c r="C880" s="13"/>
    </row>
    <row r="881" spans="2:3" x14ac:dyDescent="0.2">
      <c r="B881" s="13"/>
      <c r="C881" s="13"/>
    </row>
    <row r="882" spans="2:3" x14ac:dyDescent="0.2">
      <c r="B882" s="13"/>
      <c r="C882" s="13"/>
    </row>
    <row r="883" spans="2:3" x14ac:dyDescent="0.2">
      <c r="B883" s="13"/>
      <c r="C883" s="13"/>
    </row>
    <row r="884" spans="2:3" x14ac:dyDescent="0.2">
      <c r="B884" s="13"/>
      <c r="C884" s="13"/>
    </row>
    <row r="885" spans="2:3" x14ac:dyDescent="0.2">
      <c r="B885" s="13"/>
      <c r="C885" s="13"/>
    </row>
    <row r="886" spans="2:3" x14ac:dyDescent="0.2">
      <c r="B886" s="13"/>
      <c r="C886" s="13"/>
    </row>
    <row r="887" spans="2:3" x14ac:dyDescent="0.2">
      <c r="B887" s="13"/>
      <c r="C887" s="13"/>
    </row>
    <row r="888" spans="2:3" x14ac:dyDescent="0.2">
      <c r="B888" s="13"/>
      <c r="C888" s="13"/>
    </row>
    <row r="889" spans="2:3" x14ac:dyDescent="0.2">
      <c r="B889" s="13"/>
      <c r="C889" s="13"/>
    </row>
    <row r="890" spans="2:3" x14ac:dyDescent="0.2">
      <c r="B890" s="13"/>
      <c r="C890" s="13"/>
    </row>
    <row r="891" spans="2:3" x14ac:dyDescent="0.2">
      <c r="B891" s="13"/>
      <c r="C891" s="13"/>
    </row>
    <row r="892" spans="2:3" x14ac:dyDescent="0.2">
      <c r="B892" s="13"/>
      <c r="C892" s="13"/>
    </row>
    <row r="893" spans="2:3" x14ac:dyDescent="0.2">
      <c r="B893" s="13"/>
      <c r="C893" s="13"/>
    </row>
    <row r="894" spans="2:3" x14ac:dyDescent="0.2">
      <c r="B894" s="13"/>
      <c r="C894" s="13"/>
    </row>
    <row r="895" spans="2:3" x14ac:dyDescent="0.2">
      <c r="B895" s="13"/>
      <c r="C895" s="13"/>
    </row>
    <row r="896" spans="2:3" x14ac:dyDescent="0.2">
      <c r="B896" s="13"/>
      <c r="C896" s="13"/>
    </row>
    <row r="897" spans="2:3" x14ac:dyDescent="0.2">
      <c r="B897" s="13"/>
      <c r="C897" s="13"/>
    </row>
    <row r="898" spans="2:3" x14ac:dyDescent="0.2">
      <c r="B898" s="13"/>
      <c r="C898" s="13"/>
    </row>
    <row r="899" spans="2:3" x14ac:dyDescent="0.2">
      <c r="B899" s="13"/>
      <c r="C899" s="13"/>
    </row>
    <row r="900" spans="2:3" x14ac:dyDescent="0.2">
      <c r="B900" s="13"/>
      <c r="C900" s="13"/>
    </row>
    <row r="901" spans="2:3" x14ac:dyDescent="0.2">
      <c r="B901" s="13"/>
      <c r="C901" s="13"/>
    </row>
    <row r="902" spans="2:3" x14ac:dyDescent="0.2">
      <c r="B902" s="13"/>
      <c r="C902" s="13"/>
    </row>
    <row r="903" spans="2:3" x14ac:dyDescent="0.2">
      <c r="B903" s="13"/>
      <c r="C903" s="13"/>
    </row>
    <row r="904" spans="2:3" x14ac:dyDescent="0.2">
      <c r="B904" s="13"/>
      <c r="C904" s="13"/>
    </row>
    <row r="905" spans="2:3" x14ac:dyDescent="0.2">
      <c r="B905" s="13"/>
      <c r="C905" s="13"/>
    </row>
    <row r="906" spans="2:3" x14ac:dyDescent="0.2">
      <c r="B906" s="13"/>
      <c r="C906" s="13"/>
    </row>
    <row r="907" spans="2:3" x14ac:dyDescent="0.2">
      <c r="B907" s="13"/>
      <c r="C907" s="13"/>
    </row>
    <row r="908" spans="2:3" x14ac:dyDescent="0.2">
      <c r="B908" s="13"/>
      <c r="C908" s="13"/>
    </row>
    <row r="909" spans="2:3" x14ac:dyDescent="0.2">
      <c r="B909" s="13"/>
      <c r="C909" s="13"/>
    </row>
    <row r="910" spans="2:3" x14ac:dyDescent="0.2">
      <c r="B910" s="13"/>
      <c r="C910" s="13"/>
    </row>
    <row r="911" spans="2:3" x14ac:dyDescent="0.2">
      <c r="B911" s="13"/>
      <c r="C911" s="13"/>
    </row>
    <row r="912" spans="2:3" x14ac:dyDescent="0.2">
      <c r="B912" s="13"/>
      <c r="C912" s="13"/>
    </row>
    <row r="913" spans="2:3" x14ac:dyDescent="0.2">
      <c r="B913" s="13"/>
      <c r="C913" s="13"/>
    </row>
    <row r="914" spans="2:3" x14ac:dyDescent="0.2">
      <c r="B914" s="13"/>
      <c r="C914" s="13"/>
    </row>
    <row r="915" spans="2:3" x14ac:dyDescent="0.2">
      <c r="B915" s="13"/>
      <c r="C915" s="13"/>
    </row>
    <row r="916" spans="2:3" x14ac:dyDescent="0.2">
      <c r="B916" s="13"/>
      <c r="C916" s="13"/>
    </row>
    <row r="917" spans="2:3" x14ac:dyDescent="0.2">
      <c r="B917" s="13"/>
      <c r="C917" s="13"/>
    </row>
    <row r="918" spans="2:3" x14ac:dyDescent="0.2">
      <c r="B918" s="13"/>
      <c r="C918" s="13"/>
    </row>
    <row r="919" spans="2:3" x14ac:dyDescent="0.2">
      <c r="B919" s="13"/>
      <c r="C919" s="13"/>
    </row>
    <row r="920" spans="2:3" x14ac:dyDescent="0.2">
      <c r="B920" s="13"/>
      <c r="C920" s="13"/>
    </row>
    <row r="921" spans="2:3" x14ac:dyDescent="0.2">
      <c r="B921" s="13"/>
      <c r="C921" s="13"/>
    </row>
    <row r="922" spans="2:3" x14ac:dyDescent="0.2">
      <c r="B922" s="13"/>
      <c r="C922" s="13"/>
    </row>
    <row r="923" spans="2:3" x14ac:dyDescent="0.2">
      <c r="B923" s="13"/>
      <c r="C923" s="13"/>
    </row>
    <row r="924" spans="2:3" x14ac:dyDescent="0.2">
      <c r="B924" s="13"/>
      <c r="C924" s="13"/>
    </row>
    <row r="925" spans="2:3" x14ac:dyDescent="0.2">
      <c r="B925" s="13"/>
      <c r="C925" s="13"/>
    </row>
    <row r="926" spans="2:3" x14ac:dyDescent="0.2">
      <c r="B926" s="13"/>
      <c r="C926" s="13"/>
    </row>
    <row r="927" spans="2:3" x14ac:dyDescent="0.2">
      <c r="B927" s="13"/>
      <c r="C927" s="13"/>
    </row>
    <row r="928" spans="2:3" x14ac:dyDescent="0.2">
      <c r="B928" s="13"/>
      <c r="C928" s="13"/>
    </row>
    <row r="929" spans="2:3" x14ac:dyDescent="0.2">
      <c r="B929" s="13"/>
      <c r="C929" s="13"/>
    </row>
    <row r="930" spans="2:3" x14ac:dyDescent="0.2">
      <c r="B930" s="13"/>
      <c r="C930" s="13"/>
    </row>
    <row r="931" spans="2:3" x14ac:dyDescent="0.2">
      <c r="B931" s="13"/>
      <c r="C931" s="13"/>
    </row>
    <row r="932" spans="2:3" x14ac:dyDescent="0.2">
      <c r="B932" s="13"/>
      <c r="C932" s="13"/>
    </row>
    <row r="933" spans="2:3" x14ac:dyDescent="0.2">
      <c r="B933" s="13"/>
      <c r="C933" s="13"/>
    </row>
    <row r="934" spans="2:3" x14ac:dyDescent="0.2">
      <c r="B934" s="13"/>
      <c r="C934" s="13"/>
    </row>
    <row r="935" spans="2:3" x14ac:dyDescent="0.2">
      <c r="B935" s="13"/>
      <c r="C935" s="13"/>
    </row>
    <row r="936" spans="2:3" x14ac:dyDescent="0.2">
      <c r="B936" s="13"/>
      <c r="C936" s="13"/>
    </row>
    <row r="937" spans="2:3" x14ac:dyDescent="0.2">
      <c r="B937" s="13"/>
      <c r="C937" s="13"/>
    </row>
    <row r="938" spans="2:3" x14ac:dyDescent="0.2">
      <c r="B938" s="13"/>
      <c r="C938" s="13"/>
    </row>
    <row r="939" spans="2:3" x14ac:dyDescent="0.2">
      <c r="B939" s="13"/>
      <c r="C939" s="13"/>
    </row>
    <row r="940" spans="2:3" x14ac:dyDescent="0.2">
      <c r="B940" s="13"/>
      <c r="C940" s="13"/>
    </row>
    <row r="941" spans="2:3" x14ac:dyDescent="0.2">
      <c r="B941" s="13"/>
      <c r="C941" s="13"/>
    </row>
    <row r="942" spans="2:3" x14ac:dyDescent="0.2">
      <c r="B942" s="13"/>
      <c r="C942" s="13"/>
    </row>
    <row r="943" spans="2:3" x14ac:dyDescent="0.2">
      <c r="B943" s="13"/>
      <c r="C943" s="13"/>
    </row>
    <row r="944" spans="2:3" x14ac:dyDescent="0.2">
      <c r="B944" s="13"/>
      <c r="C944" s="13"/>
    </row>
    <row r="945" spans="2:3" x14ac:dyDescent="0.2">
      <c r="B945" s="13"/>
      <c r="C945" s="13"/>
    </row>
    <row r="946" spans="2:3" x14ac:dyDescent="0.2">
      <c r="B946" s="13"/>
      <c r="C946" s="13"/>
    </row>
    <row r="947" spans="2:3" x14ac:dyDescent="0.2">
      <c r="B947" s="13"/>
      <c r="C947" s="13"/>
    </row>
    <row r="948" spans="2:3" x14ac:dyDescent="0.2">
      <c r="B948" s="13"/>
      <c r="C948" s="13"/>
    </row>
    <row r="949" spans="2:3" x14ac:dyDescent="0.2">
      <c r="B949" s="13"/>
      <c r="C949" s="13"/>
    </row>
    <row r="950" spans="2:3" x14ac:dyDescent="0.2">
      <c r="B950" s="13"/>
      <c r="C950" s="13"/>
    </row>
    <row r="951" spans="2:3" x14ac:dyDescent="0.2">
      <c r="B951" s="13"/>
      <c r="C951" s="13"/>
    </row>
    <row r="952" spans="2:3" x14ac:dyDescent="0.2">
      <c r="B952" s="13"/>
      <c r="C952" s="13"/>
    </row>
    <row r="953" spans="2:3" x14ac:dyDescent="0.2">
      <c r="B953" s="13"/>
      <c r="C953" s="13"/>
    </row>
    <row r="954" spans="2:3" x14ac:dyDescent="0.2">
      <c r="B954" s="13"/>
      <c r="C954" s="13"/>
    </row>
    <row r="955" spans="2:3" x14ac:dyDescent="0.2">
      <c r="B955" s="13"/>
      <c r="C955" s="13"/>
    </row>
    <row r="956" spans="2:3" x14ac:dyDescent="0.2">
      <c r="B956" s="13"/>
      <c r="C956" s="13"/>
    </row>
    <row r="957" spans="2:3" x14ac:dyDescent="0.2">
      <c r="B957" s="13"/>
      <c r="C957" s="13"/>
    </row>
    <row r="958" spans="2:3" x14ac:dyDescent="0.2">
      <c r="B958" s="13"/>
      <c r="C958" s="13"/>
    </row>
    <row r="959" spans="2:3" x14ac:dyDescent="0.2">
      <c r="B959" s="13"/>
      <c r="C959" s="13"/>
    </row>
    <row r="960" spans="2:3" x14ac:dyDescent="0.2">
      <c r="B960" s="13"/>
      <c r="C960" s="13"/>
    </row>
    <row r="961" spans="2:3" x14ac:dyDescent="0.2">
      <c r="B961" s="13"/>
      <c r="C961" s="13"/>
    </row>
    <row r="962" spans="2:3" x14ac:dyDescent="0.2">
      <c r="B962" s="13"/>
      <c r="C962" s="13"/>
    </row>
    <row r="963" spans="2:3" x14ac:dyDescent="0.2">
      <c r="B963" s="13"/>
      <c r="C963" s="13"/>
    </row>
    <row r="964" spans="2:3" x14ac:dyDescent="0.2">
      <c r="B964" s="13"/>
      <c r="C964" s="13"/>
    </row>
    <row r="965" spans="2:3" x14ac:dyDescent="0.2">
      <c r="B965" s="13"/>
      <c r="C965" s="13"/>
    </row>
    <row r="966" spans="2:3" x14ac:dyDescent="0.2">
      <c r="B966" s="13"/>
      <c r="C966" s="13"/>
    </row>
    <row r="967" spans="2:3" x14ac:dyDescent="0.2">
      <c r="B967" s="13"/>
      <c r="C967" s="13"/>
    </row>
    <row r="968" spans="2:3" x14ac:dyDescent="0.2">
      <c r="B968" s="13"/>
      <c r="C968" s="13"/>
    </row>
    <row r="969" spans="2:3" x14ac:dyDescent="0.2">
      <c r="B969" s="13"/>
      <c r="C969" s="13"/>
    </row>
    <row r="970" spans="2:3" x14ac:dyDescent="0.2">
      <c r="B970" s="13"/>
      <c r="C970" s="13"/>
    </row>
    <row r="971" spans="2:3" x14ac:dyDescent="0.2">
      <c r="B971" s="13"/>
      <c r="C971" s="13"/>
    </row>
    <row r="972" spans="2:3" x14ac:dyDescent="0.2">
      <c r="B972" s="13"/>
      <c r="C972" s="13"/>
    </row>
    <row r="973" spans="2:3" x14ac:dyDescent="0.2">
      <c r="B973" s="13"/>
      <c r="C973" s="13"/>
    </row>
    <row r="974" spans="2:3" x14ac:dyDescent="0.2">
      <c r="B974" s="13"/>
      <c r="C974" s="13"/>
    </row>
    <row r="975" spans="2:3" x14ac:dyDescent="0.2">
      <c r="B975" s="13"/>
      <c r="C975" s="13"/>
    </row>
    <row r="976" spans="2:3" x14ac:dyDescent="0.2">
      <c r="B976" s="13"/>
      <c r="C976" s="13"/>
    </row>
    <row r="977" spans="2:3" x14ac:dyDescent="0.2">
      <c r="B977" s="13"/>
      <c r="C977" s="13"/>
    </row>
    <row r="978" spans="2:3" x14ac:dyDescent="0.2">
      <c r="B978" s="13"/>
      <c r="C978" s="13"/>
    </row>
    <row r="979" spans="2:3" x14ac:dyDescent="0.2">
      <c r="B979" s="13"/>
      <c r="C979" s="13"/>
    </row>
    <row r="980" spans="2:3" x14ac:dyDescent="0.2">
      <c r="B980" s="13"/>
      <c r="C980" s="13"/>
    </row>
    <row r="981" spans="2:3" x14ac:dyDescent="0.2">
      <c r="B981" s="13"/>
      <c r="C981" s="13"/>
    </row>
    <row r="982" spans="2:3" x14ac:dyDescent="0.2">
      <c r="B982" s="13"/>
      <c r="C982" s="13"/>
    </row>
    <row r="983" spans="2:3" x14ac:dyDescent="0.2">
      <c r="B983" s="13"/>
      <c r="C983" s="13"/>
    </row>
    <row r="984" spans="2:3" x14ac:dyDescent="0.2">
      <c r="B984" s="13"/>
      <c r="C984" s="13"/>
    </row>
    <row r="985" spans="2:3" x14ac:dyDescent="0.2">
      <c r="B985" s="13"/>
      <c r="C985" s="13"/>
    </row>
    <row r="986" spans="2:3" x14ac:dyDescent="0.2">
      <c r="B986" s="13"/>
      <c r="C986" s="13"/>
    </row>
    <row r="987" spans="2:3" x14ac:dyDescent="0.2">
      <c r="B987" s="13"/>
      <c r="C987" s="13"/>
    </row>
    <row r="988" spans="2:3" x14ac:dyDescent="0.2">
      <c r="B988" s="13"/>
      <c r="C988" s="13"/>
    </row>
    <row r="989" spans="2:3" x14ac:dyDescent="0.2">
      <c r="B989" s="13"/>
      <c r="C989" s="13"/>
    </row>
    <row r="990" spans="2:3" x14ac:dyDescent="0.2">
      <c r="B990" s="13"/>
      <c r="C990" s="13"/>
    </row>
    <row r="991" spans="2:3" x14ac:dyDescent="0.2">
      <c r="B991" s="13"/>
      <c r="C991" s="13"/>
    </row>
    <row r="992" spans="2:3" x14ac:dyDescent="0.2">
      <c r="B992" s="13"/>
      <c r="C992" s="13"/>
    </row>
    <row r="993" spans="2:3" x14ac:dyDescent="0.2">
      <c r="B993" s="13"/>
      <c r="C993" s="13"/>
    </row>
    <row r="994" spans="2:3" x14ac:dyDescent="0.2">
      <c r="B994" s="13"/>
      <c r="C994" s="13"/>
    </row>
    <row r="995" spans="2:3" x14ac:dyDescent="0.2">
      <c r="B995" s="13"/>
      <c r="C995" s="13"/>
    </row>
    <row r="996" spans="2:3" x14ac:dyDescent="0.2">
      <c r="B996" s="13"/>
      <c r="C996" s="13"/>
    </row>
    <row r="997" spans="2:3" x14ac:dyDescent="0.2">
      <c r="B997" s="13"/>
      <c r="C997" s="13"/>
    </row>
    <row r="998" spans="2:3" x14ac:dyDescent="0.2">
      <c r="B998" s="13"/>
      <c r="C998" s="13"/>
    </row>
    <row r="999" spans="2:3" x14ac:dyDescent="0.2">
      <c r="B999" s="13"/>
      <c r="C999" s="13"/>
    </row>
    <row r="1000" spans="2:3" x14ac:dyDescent="0.2">
      <c r="B1000" s="13"/>
      <c r="C1000" s="13"/>
    </row>
    <row r="1001" spans="2:3" x14ac:dyDescent="0.2">
      <c r="B1001" s="13"/>
      <c r="C1001" s="13"/>
    </row>
    <row r="1002" spans="2:3" x14ac:dyDescent="0.2">
      <c r="B1002" s="13"/>
      <c r="C1002" s="13"/>
    </row>
    <row r="1003" spans="2:3" x14ac:dyDescent="0.2">
      <c r="B1003" s="13"/>
      <c r="C1003" s="13"/>
    </row>
    <row r="1004" spans="2:3" x14ac:dyDescent="0.2">
      <c r="B1004" s="13"/>
      <c r="C1004" s="13"/>
    </row>
    <row r="1005" spans="2:3" x14ac:dyDescent="0.2">
      <c r="B1005" s="13"/>
      <c r="C1005" s="13"/>
    </row>
  </sheetData>
  <pageMargins left="0.75" right="0.75" top="1" bottom="1" header="0.5" footer="0.5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2571A"/>
    <pageSetUpPr fitToPage="1"/>
  </sheetPr>
  <dimension ref="B1:E36"/>
  <sheetViews>
    <sheetView showGridLines="0" zoomScale="11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0" customWidth="1"/>
    <col min="4" max="4" width="56" customWidth="1"/>
    <col min="5" max="5" width="54" customWidth="1"/>
  </cols>
  <sheetData>
    <row r="1" spans="2:5" ht="30" customHeight="1" x14ac:dyDescent="0.25">
      <c r="B1" s="1" t="s">
        <v>35</v>
      </c>
    </row>
    <row r="2" spans="2:5" x14ac:dyDescent="0.2">
      <c r="B2" s="2" t="s">
        <v>272</v>
      </c>
    </row>
    <row r="3" spans="2:5" x14ac:dyDescent="0.2">
      <c r="B3" s="11" t="s">
        <v>86</v>
      </c>
    </row>
    <row r="5" spans="2:5" ht="20" customHeight="1" x14ac:dyDescent="0.2">
      <c r="B5" s="4" t="s">
        <v>273</v>
      </c>
      <c r="C5" s="5"/>
      <c r="D5" s="5"/>
      <c r="E5" s="5"/>
    </row>
    <row r="6" spans="2:5" x14ac:dyDescent="0.2">
      <c r="B6" s="21" t="s">
        <v>274</v>
      </c>
      <c r="C6" s="23">
        <v>0.08</v>
      </c>
      <c r="D6" s="18" t="s">
        <v>275</v>
      </c>
    </row>
    <row r="7" spans="2:5" x14ac:dyDescent="0.2">
      <c r="B7" s="21" t="s">
        <v>276</v>
      </c>
      <c r="C7" s="23">
        <v>0.03</v>
      </c>
    </row>
    <row r="8" spans="2:5" x14ac:dyDescent="0.2">
      <c r="B8" s="21" t="s">
        <v>277</v>
      </c>
      <c r="C8" s="23">
        <v>0.18</v>
      </c>
      <c r="D8" s="18" t="s">
        <v>278</v>
      </c>
    </row>
    <row r="9" spans="2:5" x14ac:dyDescent="0.2">
      <c r="B9" s="21" t="s">
        <v>279</v>
      </c>
      <c r="C9" s="23">
        <v>0.06</v>
      </c>
    </row>
    <row r="10" spans="2:5" x14ac:dyDescent="0.2">
      <c r="B10" s="21" t="s">
        <v>280</v>
      </c>
      <c r="C10" s="34">
        <v>0.1</v>
      </c>
      <c r="D10" s="18" t="s">
        <v>281</v>
      </c>
    </row>
    <row r="11" spans="2:5" x14ac:dyDescent="0.2">
      <c r="B11" s="21" t="s">
        <v>282</v>
      </c>
      <c r="C11" s="23">
        <v>0.6</v>
      </c>
      <c r="D11" s="18" t="s">
        <v>283</v>
      </c>
    </row>
    <row r="13" spans="2:5" ht="20" customHeight="1" x14ac:dyDescent="0.2">
      <c r="B13" s="4" t="s">
        <v>98</v>
      </c>
      <c r="C13" s="5"/>
      <c r="D13" s="5"/>
      <c r="E13" s="5"/>
    </row>
    <row r="14" spans="2:5" x14ac:dyDescent="0.2">
      <c r="B14" s="10" t="s">
        <v>99</v>
      </c>
      <c r="C14" s="10" t="s">
        <v>52</v>
      </c>
      <c r="D14" s="10" t="s">
        <v>53</v>
      </c>
      <c r="E14" s="10" t="s">
        <v>54</v>
      </c>
    </row>
    <row r="15" spans="2:5" x14ac:dyDescent="0.2">
      <c r="B15" s="15" t="s">
        <v>284</v>
      </c>
      <c r="C15" s="20">
        <f>1-C11</f>
        <v>0.4</v>
      </c>
      <c r="D15" s="17" t="str">
        <f t="shared" ref="D15:D22" ca="1" si="0">_xlfn.FORMULATEXT(C15)</f>
        <v>=1-C11</v>
      </c>
      <c r="E15" s="18" t="s">
        <v>285</v>
      </c>
    </row>
    <row r="16" spans="2:5" x14ac:dyDescent="0.2">
      <c r="B16" s="15" t="s">
        <v>286</v>
      </c>
      <c r="C16" s="28">
        <f>C11*C6+C15*C7</f>
        <v>0.06</v>
      </c>
      <c r="D16" s="17" t="str">
        <f t="shared" ca="1" si="0"/>
        <v>=C11*C6+C15*C7</v>
      </c>
      <c r="E16" s="18" t="s">
        <v>287</v>
      </c>
    </row>
    <row r="17" spans="2:5" x14ac:dyDescent="0.2">
      <c r="B17" s="15" t="s">
        <v>288</v>
      </c>
      <c r="C17" s="29">
        <f>C10*C8*C9</f>
        <v>1.0799999999999998E-3</v>
      </c>
      <c r="D17" s="17" t="str">
        <f t="shared" ca="1" si="0"/>
        <v>=C10*C8*C9</v>
      </c>
      <c r="E17" s="18" t="s">
        <v>289</v>
      </c>
    </row>
    <row r="18" spans="2:5" ht="28" x14ac:dyDescent="0.2">
      <c r="B18" s="15" t="s">
        <v>290</v>
      </c>
      <c r="C18" s="29">
        <f>C11^2*C8^2+C15^2*C9^2+2*C11*C15*C17</f>
        <v>1.27584E-2</v>
      </c>
      <c r="D18" s="17" t="str">
        <f t="shared" ca="1" si="0"/>
        <v>=C11^2*C8^2+C15^2*C9^2+2*C11*C15*C17</v>
      </c>
      <c r="E18" s="18" t="s">
        <v>291</v>
      </c>
    </row>
    <row r="19" spans="2:5" x14ac:dyDescent="0.2">
      <c r="B19" s="15" t="s">
        <v>292</v>
      </c>
      <c r="C19" s="28">
        <f>SQRT(C18)</f>
        <v>0.11295308760720089</v>
      </c>
      <c r="D19" s="17" t="str">
        <f t="shared" ca="1" si="0"/>
        <v>=SQRT(C18)</v>
      </c>
      <c r="E19" s="18" t="s">
        <v>293</v>
      </c>
    </row>
    <row r="20" spans="2:5" x14ac:dyDescent="0.2">
      <c r="B20" s="15" t="s">
        <v>294</v>
      </c>
      <c r="C20" s="28">
        <f>C11*C8+C15*C9</f>
        <v>0.13200000000000001</v>
      </c>
      <c r="D20" s="17" t="str">
        <f t="shared" ca="1" si="0"/>
        <v>=C11*C8+C15*C9</v>
      </c>
      <c r="E20" s="18" t="s">
        <v>295</v>
      </c>
    </row>
    <row r="21" spans="2:5" x14ac:dyDescent="0.2">
      <c r="B21" s="15" t="s">
        <v>296</v>
      </c>
      <c r="C21" s="28">
        <f>C20-C19</f>
        <v>1.9046912392799112E-2</v>
      </c>
      <c r="D21" s="17" t="str">
        <f t="shared" ca="1" si="0"/>
        <v>=C20-C19</v>
      </c>
      <c r="E21" s="18" t="s">
        <v>297</v>
      </c>
    </row>
    <row r="22" spans="2:5" x14ac:dyDescent="0.2">
      <c r="B22" s="15" t="s">
        <v>298</v>
      </c>
      <c r="C22" s="20">
        <f>(C9^2-C17)/(C8^2+C9^2-2*C17)</f>
        <v>7.4468085106382989E-2</v>
      </c>
      <c r="D22" s="17" t="str">
        <f t="shared" ca="1" si="0"/>
        <v>=(C9^2-C17)/(C8^2+C9^2-2*C17)</v>
      </c>
      <c r="E22" s="18" t="s">
        <v>299</v>
      </c>
    </row>
    <row r="24" spans="2:5" ht="20" customHeight="1" x14ac:dyDescent="0.2">
      <c r="B24" s="4" t="s">
        <v>300</v>
      </c>
      <c r="C24" s="5"/>
      <c r="D24" s="5"/>
      <c r="E24" s="5"/>
    </row>
    <row r="25" spans="2:5" x14ac:dyDescent="0.2">
      <c r="B25" s="10" t="s">
        <v>282</v>
      </c>
      <c r="C25" s="10" t="s">
        <v>301</v>
      </c>
      <c r="D25" s="10" t="s">
        <v>302</v>
      </c>
    </row>
    <row r="26" spans="2:5" x14ac:dyDescent="0.2">
      <c r="B26" s="35">
        <v>0</v>
      </c>
      <c r="C26" s="36">
        <f>B26*C6+(1-B26)*C7</f>
        <v>0.03</v>
      </c>
      <c r="D26" s="37">
        <f>SQRT(B26^2*C8^2+(1-B26)^2*C9^2+2*B26*(1-B26)*$C$17)</f>
        <v>0.06</v>
      </c>
    </row>
    <row r="27" spans="2:5" x14ac:dyDescent="0.2">
      <c r="B27" s="35">
        <v>0.1</v>
      </c>
      <c r="C27" s="36">
        <f>B27*C6+(1-B27)*C7</f>
        <v>3.5000000000000003E-2</v>
      </c>
      <c r="D27" s="37">
        <f>SQRT(B27^2*C8^2+(1-B27)^2*C9^2+2*B27*(1-B27)*$C$17)</f>
        <v>5.8603754145958947E-2</v>
      </c>
    </row>
    <row r="28" spans="2:5" x14ac:dyDescent="0.2">
      <c r="B28" s="35">
        <v>0.2</v>
      </c>
      <c r="C28" s="36">
        <f>B28*C6+(1-B28)*C7</f>
        <v>0.04</v>
      </c>
      <c r="D28" s="37">
        <f>SQRT(B28^2*C8^2+(1-B28)^2*C9^2+2*B28*(1-B28)*$C$17)</f>
        <v>6.2814011175851531E-2</v>
      </c>
    </row>
    <row r="29" spans="2:5" x14ac:dyDescent="0.2">
      <c r="B29" s="35">
        <v>0.3</v>
      </c>
      <c r="C29" s="36">
        <f>B29*C6+(1-B29)*C7</f>
        <v>4.4999999999999998E-2</v>
      </c>
      <c r="D29" s="37">
        <f>SQRT(B29^2*C8^2+(1-B29)^2*C9^2+2*B29*(1-B29)*$C$17)</f>
        <v>7.1649145144935256E-2</v>
      </c>
    </row>
    <row r="30" spans="2:5" x14ac:dyDescent="0.2">
      <c r="B30" s="35">
        <v>0.4</v>
      </c>
      <c r="C30" s="36">
        <f>B30*C6+(1-B30)*C7</f>
        <v>0.05</v>
      </c>
      <c r="D30" s="37">
        <f>SQRT(B30^2*C8^2+(1-B30)^2*C9^2+2*B30*(1-B30)*$C$17)</f>
        <v>8.365644027808021E-2</v>
      </c>
    </row>
    <row r="31" spans="2:5" x14ac:dyDescent="0.2">
      <c r="B31" s="35">
        <v>0.5</v>
      </c>
      <c r="C31" s="36">
        <f>B31*C6+(1-B31)*C7</f>
        <v>5.5E-2</v>
      </c>
      <c r="D31" s="37">
        <f>SQRT(B31^2*C8^2+(1-B31)^2*C9^2+2*B31*(1-B31)*$C$17)</f>
        <v>9.7672923576598236E-2</v>
      </c>
    </row>
    <row r="32" spans="2:5" x14ac:dyDescent="0.2">
      <c r="B32" s="35">
        <v>0.6</v>
      </c>
      <c r="C32" s="36">
        <f>B32*C6+(1-B32)*C7</f>
        <v>0.06</v>
      </c>
      <c r="D32" s="37">
        <f>SQRT(B32^2*C8^2+(1-B32)^2*C9^2+2*B32*(1-B32)*$C$17)</f>
        <v>0.11295308760720089</v>
      </c>
    </row>
    <row r="33" spans="2:4" x14ac:dyDescent="0.2">
      <c r="B33" s="35">
        <v>0.7</v>
      </c>
      <c r="C33" s="36">
        <f>B33*C6+(1-B33)*C7</f>
        <v>6.5000000000000002E-2</v>
      </c>
      <c r="D33" s="37">
        <f>SQRT(B33^2*C8^2+(1-B33)^2*C9^2+2*B33*(1-B33)*$C$17)</f>
        <v>0.12904882796833142</v>
      </c>
    </row>
    <row r="34" spans="2:4" x14ac:dyDescent="0.2">
      <c r="B34" s="35">
        <v>0.8</v>
      </c>
      <c r="C34" s="36">
        <f>B34*C6+(1-B34)*C7</f>
        <v>7.0000000000000007E-2</v>
      </c>
      <c r="D34" s="37">
        <f>SQRT(B34^2*C8^2+(1-B34)^2*C9^2+2*B34*(1-B34)*$C$17)</f>
        <v>0.14569008202345143</v>
      </c>
    </row>
    <row r="35" spans="2:4" x14ac:dyDescent="0.2">
      <c r="B35" s="35">
        <v>0.9</v>
      </c>
      <c r="C35" s="36">
        <f>B35*C6+(1-B35)*C7</f>
        <v>7.5000000000000011E-2</v>
      </c>
      <c r="D35" s="37">
        <f>SQRT(B35^2*C8^2+(1-B35)^2*C9^2+2*B35*(1-B35)*$C$17)</f>
        <v>0.16270955718703189</v>
      </c>
    </row>
    <row r="36" spans="2:4" x14ac:dyDescent="0.2">
      <c r="B36" s="35">
        <v>1</v>
      </c>
      <c r="C36" s="36">
        <f>B36*C6+(1-B36)*C7</f>
        <v>0.08</v>
      </c>
      <c r="D36" s="37">
        <f>SQRT(B36^2*C8^2+(1-B36)^2*C9^2+2*B36*(1-B36)*$C$17)</f>
        <v>0.18</v>
      </c>
    </row>
  </sheetData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 here</vt:lpstr>
      <vt:lpstr>Describe data</vt:lpstr>
      <vt:lpstr>Normal</vt:lpstr>
      <vt:lpstr>Binomial and Poisson</vt:lpstr>
      <vt:lpstr>Confidence interval</vt:lpstr>
      <vt:lpstr>AB test</vt:lpstr>
      <vt:lpstr>Mean test</vt:lpstr>
      <vt:lpstr>Regression</vt:lpstr>
      <vt:lpstr>Portfolio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Monte statistics workbook</dc:title>
  <dc:subject>Free statistics tools for Excel and Google Sheets</dc:subject>
  <dc:creator>Monte</dc:creator>
  <cp:lastModifiedBy>Monte</cp:lastModifiedBy>
  <dcterms:created xsi:type="dcterms:W3CDTF">2026-10-24T03:38:01Z</dcterms:created>
  <dcterms:modified xsi:type="dcterms:W3CDTF">2026-10-24T03:38:09Z</dcterms:modified>
</cp:coreProperties>
</file>